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Pol'!$A$1:$Y$130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59" i="1"/>
  <c r="G48" i="12"/>
  <c r="I58" i="1"/>
  <c r="I57" i="1"/>
  <c r="I55" i="1"/>
  <c r="I51" i="1"/>
  <c r="I50" i="1"/>
  <c r="G97" i="12"/>
  <c r="G86" i="12" s="1"/>
  <c r="I61" i="1" s="1"/>
  <c r="G85" i="12"/>
  <c r="G36" i="12"/>
  <c r="I56" i="1" s="1"/>
  <c r="G24" i="12"/>
  <c r="I54" i="1" s="1"/>
  <c r="G128" i="12"/>
  <c r="G127" i="12"/>
  <c r="G126" i="12"/>
  <c r="G124" i="12"/>
  <c r="G123" i="12" s="1"/>
  <c r="I68" i="1" s="1"/>
  <c r="I20" i="1" s="1"/>
  <c r="G122" i="12"/>
  <c r="G121" i="12" s="1"/>
  <c r="I66" i="1" s="1"/>
  <c r="G115" i="12"/>
  <c r="I64" i="1" s="1"/>
  <c r="G107" i="12"/>
  <c r="I63" i="1" s="1"/>
  <c r="G106" i="12"/>
  <c r="G100" i="12" s="1"/>
  <c r="I62" i="1" s="1"/>
  <c r="G98" i="12"/>
  <c r="G84" i="12"/>
  <c r="G76" i="12" s="1"/>
  <c r="I60" i="1" s="1"/>
  <c r="G42" i="12"/>
  <c r="G41" i="12"/>
  <c r="G40" i="12"/>
  <c r="G28" i="12"/>
  <c r="G23" i="12"/>
  <c r="G19" i="12" s="1"/>
  <c r="I53" i="1" s="1"/>
  <c r="G8" i="12"/>
  <c r="I49" i="1" s="1"/>
  <c r="G17" i="12"/>
  <c r="I52" i="1" s="1"/>
  <c r="G18" i="12"/>
  <c r="I17" i="1" l="1"/>
  <c r="I16" i="1"/>
  <c r="G125" i="12"/>
  <c r="I67" i="1" s="1"/>
  <c r="I19" i="1" s="1"/>
  <c r="F42" i="1"/>
  <c r="G42" i="1"/>
  <c r="H42" i="1"/>
  <c r="I42" i="1"/>
  <c r="J41" i="1"/>
  <c r="J40" i="1"/>
  <c r="J39" i="1"/>
  <c r="J42" i="1" s="1"/>
  <c r="I69" i="1" l="1"/>
  <c r="J66" i="1" s="1"/>
  <c r="I21" i="1"/>
  <c r="G25" i="1" s="1"/>
  <c r="G28" i="1" s="1"/>
  <c r="J50" i="1"/>
  <c r="J28" i="1"/>
  <c r="J26" i="1"/>
  <c r="G38" i="1"/>
  <c r="F38" i="1"/>
  <c r="J23" i="1"/>
  <c r="J24" i="1"/>
  <c r="J25" i="1"/>
  <c r="J27" i="1"/>
  <c r="E24" i="1"/>
  <c r="E26" i="1"/>
  <c r="J53" i="1" l="1"/>
  <c r="J55" i="1"/>
  <c r="J56" i="1"/>
  <c r="J62" i="1"/>
  <c r="J65" i="1"/>
  <c r="J49" i="1"/>
  <c r="J60" i="1"/>
  <c r="J51" i="1"/>
  <c r="J58" i="1"/>
  <c r="J61" i="1"/>
  <c r="J68" i="1"/>
  <c r="J52" i="1"/>
  <c r="J64" i="1"/>
  <c r="J54" i="1"/>
  <c r="J57" i="1"/>
  <c r="J63" i="1"/>
  <c r="J67" i="1"/>
  <c r="J59" i="1"/>
  <c r="J6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Hewlett-Packard Company</author>
  </authors>
  <commentList>
    <comment ref="S6" authorId="0" shapeId="0">
      <text>
        <r>
          <rPr>
            <sz val="11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11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<sst xmlns="http://schemas.openxmlformats.org/spreadsheetml/2006/main" count="990" uniqueCount="351">
  <si>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</si>
  <si>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</si>
  <si>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</si>
  <si>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</si>
  <si>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</si>
  <si>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</si>
  <si>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</si>
  <si>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</si>
  <si>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</si>
  <si>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</si>
  <si>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</si>
  <si>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</si>
  <si>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</si>
  <si>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</si>
  <si>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</si>
  <si>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</si>
  <si>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</si>
  <si>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</si>
  <si>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</si>
  <si>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</si>
  <si>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</si>
  <si>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</si>
  <si>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</si>
  <si>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</si>
  <si>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</si>
  <si>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</si>
  <si>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</si>
  <si>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</si>
  <si>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</si>
  <si>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</si>
  <si>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</si>
  <si>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</si>
  <si>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</si>
  <si>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</si>
  <si>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</si>
  <si>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</si>
  <si>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</si>
  <si>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</si>
  <si>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</si>
  <si>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</si>
  <si>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</si>
  <si>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</si>
  <si>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</si>
  <si>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</si>
  <si>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Stavební úpravy soiálního zařízení a zázemí - PŘÍSTAVBA K MŠ</t>
  </si>
  <si>
    <t>01</t>
  </si>
  <si>
    <t>ZNOJMO</t>
  </si>
  <si>
    <t>Objekt:</t>
  </si>
  <si>
    <t>Rozpočet:</t>
  </si>
  <si>
    <t>2023/96</t>
  </si>
  <si>
    <t>04  Stavební úpravy soiálního zařízení a zázemí - PŘÍSTAVBA K MŠ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</si>
  <si>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</si>
  <si>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</si>
  <si>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</si>
  <si>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</si>
  <si>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</si>
  <si>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</si>
  <si>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</si>
  <si>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</si>
  <si>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63</t>
  </si>
  <si>
    <t>Podlahy a podlahové konstrukce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</si>
  <si>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</si>
  <si>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</si>
  <si>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</si>
  <si>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</si>
  <si>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</si>
  <si>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</si>
  <si>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</si>
  <si>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</si>
  <si>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</si>
  <si>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</si>
  <si>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</si>
  <si>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</si>
  <si>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</si>
  <si>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</si>
  <si>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</si>
  <si>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</si>
  <si>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</si>
  <si>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</si>
  <si>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</si>
  <si>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</si>
  <si>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</si>
  <si>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</si>
  <si>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</si>
  <si>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</si>
  <si>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</si>
  <si>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</si>
  <si>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</si>
  <si>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</si>
  <si>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</si>
  <si>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</si>
  <si>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</si>
  <si>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</si>
  <si>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</si>
  <si>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</si>
  <si>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</si>
  <si>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</si>
  <si>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</si>
  <si>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</si>
  <si>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</si>
  <si>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</si>
  <si>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</si>
  <si>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</si>
  <si>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</si>
  <si>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</si>
  <si>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</si>
  <si>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</si>
  <si>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</si>
  <si>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</si>
  <si>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</si>
  <si>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</si>
  <si>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</si>
  <si>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</si>
  <si>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</si>
  <si>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</si>
  <si>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</si>
  <si>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</si>
  <si>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</si>
  <si>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</si>
  <si>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</si>
  <si>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</si>
  <si>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</si>
  <si>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162601102</t>
  </si>
  <si>
    <t>Vodorovné přemístění výkopku z horniny 1 až 4, na vzdálenost přes 4 000  do 5 000 m</t>
  </si>
  <si>
    <t>m3</t>
  </si>
  <si>
    <t>RTS 23/ I</t>
  </si>
  <si>
    <t>Běžná</t>
  </si>
  <si>
    <t>POL1_0</t>
  </si>
  <si>
    <t>162201201</t>
  </si>
  <si>
    <t>Vodorovné přemístění výkopku nošením z horniny 1 až 4, nošením, na vzdálenost do 10 m</t>
  </si>
  <si>
    <t>113106000</t>
  </si>
  <si>
    <t>Odstranění zám.dlažby 6 cm vč.podkladu,pl.do 50 m2, včetně naložení a odvozu na skládku do 1 km</t>
  </si>
  <si>
    <t>m2</t>
  </si>
  <si>
    <t>POL2_0</t>
  </si>
  <si>
    <t>122101101</t>
  </si>
  <si>
    <t>Odkopávky nezapažené v hor. 2 do 100 m3</t>
  </si>
  <si>
    <t>273320030</t>
  </si>
  <si>
    <t>Základové desky ze železobetonu včetně bednění z betonu C 16/20 (B 20), výztuž 90 kg/m3,, štěrkopískový polštář 250 mm</t>
  </si>
  <si>
    <t>632418140</t>
  </si>
  <si>
    <t>Potěr ze suchých směsí samonivelační litý potěr se sádrovým pojivem, včetně penetrace, tloušťky 40, mm, ruční zpracování</t>
  </si>
  <si>
    <t>999281111R00</t>
  </si>
  <si>
    <t>Přesun hmot pro opravy a údržbu objektů pro opravy a údržbu dosavadních objektů včetně vnějších, plášťů výšky do 25 m</t>
  </si>
  <si>
    <t>t</t>
  </si>
  <si>
    <t>Vlastní</t>
  </si>
  <si>
    <t>Indiv</t>
  </si>
  <si>
    <t>711212000</t>
  </si>
  <si>
    <t>Izolace proti vlhkosti a tlak. vodě-nátěry, stěrky penetrace a hydroizolační nátěr penetrace savých, podkladů</t>
  </si>
  <si>
    <t>RTS 22/ II</t>
  </si>
  <si>
    <t>711212002</t>
  </si>
  <si>
    <t>Izolace proti vlhkosti a tlak. vodě-nátěry, stěrky stěrka hydroizolační proti vlhkosti</t>
  </si>
  <si>
    <t>711401111</t>
  </si>
  <si>
    <t>Izolace balkonů a teras izolace a separace PE rohoží</t>
  </si>
  <si>
    <t>998711101R00</t>
  </si>
  <si>
    <t>Přesun hmot pro izolace proti vodě svisle do 6 m</t>
  </si>
  <si>
    <t>712371801</t>
  </si>
  <si>
    <t>Povlakové krytiny střech do 10° termoplasty volně položené,  ,  , včetně dodávky fólie, tloušťky 1,5 , mm</t>
  </si>
  <si>
    <t>712997001</t>
  </si>
  <si>
    <t>Přilepení polystyrenových klínů do asfaltu</t>
  </si>
  <si>
    <t>m</t>
  </si>
  <si>
    <t>28375976</t>
  </si>
  <si>
    <t>deska spádová, klín EPS 100 S; pěnový polystyren; š = 1 000,0 mm; l = 1 000 mm; součinitel tepelné, vodivosti 0,031 W/mK</t>
  </si>
  <si>
    <t>SPCM</t>
  </si>
  <si>
    <t>POL3_0</t>
  </si>
  <si>
    <t>998712101R00</t>
  </si>
  <si>
    <t>Přesun hmot pro povlakové krytiny v objektech výšky do 6 m</t>
  </si>
  <si>
    <t>713121121</t>
  </si>
  <si>
    <t>Montáž tepelné izolace podlah dvouvrstvá, bez dodávky materiálu</t>
  </si>
  <si>
    <t>713131130</t>
  </si>
  <si>
    <t>Montáž tepelné izolace stěn vložením do nosné rámové konstrukce</t>
  </si>
  <si>
    <t>713110010</t>
  </si>
  <si>
    <t>Izolace tepelné stropů spodem deska izolační z minerálního vlákna, objemová hmotnost 40 kg/m3,, tloušťka 100 mm</t>
  </si>
  <si>
    <t>28375771</t>
  </si>
  <si>
    <t>deska izolační EPS 100S, tepelně, hydroiz.; pěnový polystyren; povrch hladký; rovná hrana; tl. 50,0, mm; kašírování bitumenový pás; š = 1 000,0 mm; l = 1 250 mm</t>
  </si>
  <si>
    <t>RTS 17/ I</t>
  </si>
  <si>
    <t>28375772</t>
  </si>
  <si>
    <t>deska izolační EPS 100S, tepelně, hydroiz.; pěnový polystyren; povrch hladký; rovná hrana; tl. 80,0, mm; kašírování bitumenový pás; š = 1 000,0 mm; l = 1 250 mm</t>
  </si>
  <si>
    <t>631415201</t>
  </si>
  <si>
    <t>deska izolační lamelová; minerální vlákno; rovná hrana; orientace vláken kolmá; tl. 30,0 mm;, povrchová úprava oboustranný silikátový nástřik; R = 0,750 m2K/W; obj. hmotnost 150,00 kg/m3;</t>
  </si>
  <si>
    <t>RTS 20/ I</t>
  </si>
  <si>
    <t>721152326</t>
  </si>
  <si>
    <t>Potrubí z plastových trub odhlučněné odpadní svislé, DN 75 mm</t>
  </si>
  <si>
    <t>721152328</t>
  </si>
  <si>
    <t>Potrubí z plastových trub odhlučněné odpadní svislé, DN 110 mm</t>
  </si>
  <si>
    <t>721300932</t>
  </si>
  <si>
    <t>Pročištění připojovacího potrubí šikmého do DN 110</t>
  </si>
  <si>
    <t>901     R00</t>
  </si>
  <si>
    <t>Hzs-předběžná obhlídka     čl.17-1a</t>
  </si>
  <si>
    <t>h</t>
  </si>
  <si>
    <t>42616016-v1</t>
  </si>
  <si>
    <t>Přečerpávací zařízení odpadní k wc a umyvadlu</t>
  </si>
  <si>
    <t>kus</t>
  </si>
  <si>
    <t>998721103R00</t>
  </si>
  <si>
    <t>Přesun hmot pro vnitřní kanalizaci v objektech výšky do 24 m</t>
  </si>
  <si>
    <t>722172312</t>
  </si>
  <si>
    <t>Potrubí z plastických hmot d 25 mm</t>
  </si>
  <si>
    <t>722172332</t>
  </si>
  <si>
    <t>722181211</t>
  </si>
  <si>
    <t>Izolace vodovodního potrubí návleková trubice z pěnového polyetylenu, tloušťka stěny 6 mm, d 25 mm</t>
  </si>
  <si>
    <t>722280106</t>
  </si>
  <si>
    <t>Tlakové zkoušky vodovodního potrubí do DN 32</t>
  </si>
  <si>
    <t>725299101</t>
  </si>
  <si>
    <t>Koupelnové doplňky montáž mýdelníků, držáků ap</t>
  </si>
  <si>
    <t>soubor</t>
  </si>
  <si>
    <t>725536621</t>
  </si>
  <si>
    <t>Elektrické ohřívače ohřívač vody elektrický zásobníkový tlakový s rychloohřevem, závěsný svislý,, objem 30 l, příkon 3,0 kW, IP 25</t>
  </si>
  <si>
    <t>RTS 13/ II</t>
  </si>
  <si>
    <t>725825815</t>
  </si>
  <si>
    <t>Baterie umyvadlové a dřezové baterie dřezová, nástěnná, termostatická, standardní</t>
  </si>
  <si>
    <t>725900952</t>
  </si>
  <si>
    <t>Opravy ostatního zařízení upevnění doplňkového zařízení (např. mýdlenka, sušák) přišroubováním ( za, 1 vrut)</t>
  </si>
  <si>
    <t>286967563</t>
  </si>
  <si>
    <t>systém předstěnový k zazdění pro závěsné WC; pro zazdění mokrým procesem; nádržka; ovládání zepředu, , shora; h = 82,0 cm; š = 42,0 cm; hl = 16,5 až 23,5 cm;</t>
  </si>
  <si>
    <t>RTS 15/ I</t>
  </si>
  <si>
    <t>286967583</t>
  </si>
  <si>
    <t>systém předstěnový k zazdění pro závěsné WC, ZTP; do sádrokartonu suchým procesem, pro zazdění, mokrým procesem; nádržka; ovládání zepředu; h = 112,0 cm; š = 88,0 cm; hl = 21,5 cm;</t>
  </si>
  <si>
    <t>286967595</t>
  </si>
  <si>
    <t>systém předstěnový k zazdění pro umyvadlo, ZTP; do sádrokartonu suchým procesem, pro zazdění mokrým, procesem; h = 82,0 až 98,0 cm; š = 50,0 cm; hl = 7,0 cm</t>
  </si>
  <si>
    <t>551100011</t>
  </si>
  <si>
    <t>kohout kulový pro vodovod; PN 25; vnitřní-vnitřní závit FF; 3/4 "; ovládání páčka</t>
  </si>
  <si>
    <t>55146003</t>
  </si>
  <si>
    <t>zdroj napájecí na lištu do rozvaděče; 24 V ss; napájení umyv. baterií a sprch max. 2 ventily;, napájení splachovačů a pisoárů max. 3 ventily; výkon 20 W</t>
  </si>
  <si>
    <t>55149005</t>
  </si>
  <si>
    <t>držák toaletního papíru nerez</t>
  </si>
  <si>
    <t>55149023</t>
  </si>
  <si>
    <t>dávkovač tekutého mýdla nerez; obsah 0,50 l</t>
  </si>
  <si>
    <t>55149030</t>
  </si>
  <si>
    <t>koš odpadkový nerez; obsah 3,0 l</t>
  </si>
  <si>
    <t>55149050</t>
  </si>
  <si>
    <t>WC kartáč nerez; držák univerzální</t>
  </si>
  <si>
    <t>55149060</t>
  </si>
  <si>
    <t>zrcadlo nerez; š = 400 mm; h = 500,0 mm</t>
  </si>
  <si>
    <t>55161203</t>
  </si>
  <si>
    <t>sifon umyvadlový, oválný; chromovaný, kov</t>
  </si>
  <si>
    <t>55162151</t>
  </si>
  <si>
    <t>souprava odtoková pro dřezy; PP; DN 40 mm; připojovací závity 6/4"; max. vyrov. vzdál. 440 mm</t>
  </si>
  <si>
    <t>55346984</t>
  </si>
  <si>
    <t>madlo zábradelního svodidla pozink</t>
  </si>
  <si>
    <t>55440411</t>
  </si>
  <si>
    <t>madlo pro koupelny; dvojité, sklopné; kov; l = 813,0 mm; nerez</t>
  </si>
  <si>
    <t>61529035-v1</t>
  </si>
  <si>
    <t>police nerezová rožtová , jednopatrová , potravinářská</t>
  </si>
  <si>
    <t>64214482</t>
  </si>
  <si>
    <t>umyvadlo š = 650 mm; hl. 560 mm; diturvit; zdravotní; s otvorem pro baterii; bílá; uchycení šrouby</t>
  </si>
  <si>
    <t>RTS 15/ II</t>
  </si>
  <si>
    <t>64222175</t>
  </si>
  <si>
    <t>mísa klozetová diturvit závěsná, dětská; h = 295 mm; š = 330 mm; hl. 535 mm; splach. hluboké; odpad, vodorovný; bílá</t>
  </si>
  <si>
    <t>RTS 19/ I</t>
  </si>
  <si>
    <t>64238817v1</t>
  </si>
  <si>
    <t>PRKÉNKO závěsný Nova Top dl.70cm pro hendikepované, bílé</t>
  </si>
  <si>
    <t>725590813</t>
  </si>
  <si>
    <t>Vnitrostaveništní  přemístění vybouraných hmot svislé, v objektech výšky přes 12 do 24 m</t>
  </si>
  <si>
    <t>998725101R00</t>
  </si>
  <si>
    <t>Přesun hmot pro zařizovací předměty v objektech výšky do 6 m</t>
  </si>
  <si>
    <t>762161130</t>
  </si>
  <si>
    <t>Stěny dřevostaveb nosné kompletní nosné obvodové, opláštěné z vnitřní strany sádrokartonovou, konstrukční deskou a z vnější strany sádrovláknitou deskou</t>
  </si>
  <si>
    <t>762802010</t>
  </si>
  <si>
    <t>Stropy s nosníky na bázi dřeva nosníky z lepených profilů, podhled ze sádrokartonových desek, záklop , z desek OSB</t>
  </si>
  <si>
    <t>764221220</t>
  </si>
  <si>
    <t>Oplechování říms a okapů z měděného plechu výroba a montáž oplechování, včetně podkladního plechu a, zhotovení rohů, spojů a dilatací oplechování říms pod nadřímsovým žlabem s podkladním plechem, rš</t>
  </si>
  <si>
    <t>764222220</t>
  </si>
  <si>
    <t>Oplechování říms a okapů z měděného plechu výroba a montáž oplechování, včetně podkladního plechu a, zhotovení rohů, spojů a dilatací okapů na střechách s tvrdou krytinou a podkladním plechem, rš 330</t>
  </si>
  <si>
    <t>764251201</t>
  </si>
  <si>
    <t>Žlaby z měděného plechu výroba a montáž žlabů včetně háků, čel, rohů, rovných hrdel a dilatací, podokapních čtyřhranných, rš 250 mm</t>
  </si>
  <si>
    <t>764291210</t>
  </si>
  <si>
    <t>Ostatní střešní prvky z měděného plechu výroba a montáž závětrné lišty, rš 250 mm</t>
  </si>
  <si>
    <t>764510240</t>
  </si>
  <si>
    <t>Oplechování parapetů z měděného plechu výroba a montáž včetně rohů rš 250 mm</t>
  </si>
  <si>
    <t>764554202</t>
  </si>
  <si>
    <t>Odpadní trouby z měděného plechu výroba a montáž odpadní trouby z Cu plechu, kruhové včetně zděří,, manžet, odboček, kolen, odskoků, výpustí vody a přechodových kusů průměru 100 mm</t>
  </si>
  <si>
    <t>764593210</t>
  </si>
  <si>
    <t>Ostatní prvky z měděného plechu výroba a montáž vyplechování květinových truhlíků dřevěných nebo, betonových včetně čel a odpadové trubky rš 500 mm</t>
  </si>
  <si>
    <t>900RT3.</t>
  </si>
  <si>
    <t>Hzs - nezmeřitelné práce   čl.17-1a, Práce v tarifní třídě 6</t>
  </si>
  <si>
    <t>998764103R00</t>
  </si>
  <si>
    <t>Přesun hmot pro konstrukce klempířské v objektech výšky do 24 m</t>
  </si>
  <si>
    <t>766417111</t>
  </si>
  <si>
    <t>Montáž obložení stěn, sloupů a pilířů doplňkové konstrukce podkladový rošt pod obložení stěn</t>
  </si>
  <si>
    <t>766711021</t>
  </si>
  <si>
    <t>Montáž otvorových prvků plastových vstupních dveří,</t>
  </si>
  <si>
    <t>766669913</t>
  </si>
  <si>
    <t>Oprava dveřních křídel dokování dveřních křídel oprava okopného plechu</t>
  </si>
  <si>
    <t>766670021</t>
  </si>
  <si>
    <t>Montáž obložkové zárubně a dveřního křídla kliky a štítku</t>
  </si>
  <si>
    <t>766695213</t>
  </si>
  <si>
    <t>Ostatní montáž prahů dveří jednokřídlých, šířky přes 100 mm</t>
  </si>
  <si>
    <t>766420020</t>
  </si>
  <si>
    <t>Obklad podhledu palubkami a deskami z aglom. dřeva pouze montáž podhledů, obklad ve specifikaci,</t>
  </si>
  <si>
    <t>766670010</t>
  </si>
  <si>
    <t>Okna a dveře plastové okno, jednokřídlové, typové, plochy do 1,5 m2, barva bílá, rozměr 90 x 120 cm</t>
  </si>
  <si>
    <t>15481271</t>
  </si>
  <si>
    <t>profil ocelový široký ohýbaný 11 373.21 válc. za studena; ř. 10; tl. 1,0 mm; výška vlny 30,0 mm; š = , 600 mm</t>
  </si>
  <si>
    <t>T</t>
  </si>
  <si>
    <t>RTS 22/ I</t>
  </si>
  <si>
    <t>RTS 20/ II</t>
  </si>
  <si>
    <t>Specifikace</t>
  </si>
  <si>
    <t>54917030</t>
  </si>
  <si>
    <t>zavírač dveří hydraulický hmotnost dveří do 25 kg; š. dveří 700 mm; stříbrný</t>
  </si>
  <si>
    <t>59590602</t>
  </si>
  <si>
    <t>deska cementotřísková l = 3 350 mm; š = 1 250 mm; tl. 12,0 mm; povrch hladký; povrch. úprava, základní nátěr, finální barva</t>
  </si>
  <si>
    <t>M_100000T</t>
  </si>
  <si>
    <t>Dveře vchodové plast 900x2200 otevíravé</t>
  </si>
  <si>
    <t>998766101R00</t>
  </si>
  <si>
    <t>Přesun hmot pro konstrukce truhlářské v objektech výšky do 6 m</t>
  </si>
  <si>
    <t>767612151</t>
  </si>
  <si>
    <t>Montáž oken jednoduchých, nebo okenních rámů ostatní dokování pákovým uzávěrem</t>
  </si>
  <si>
    <t>767649193</t>
  </si>
  <si>
    <t>Montáž dveří montáž doplňků dveří stavěče křídel</t>
  </si>
  <si>
    <t>12710102</t>
  </si>
  <si>
    <t>plech nerezový jakost 1.4301; tl 1,00 mm</t>
  </si>
  <si>
    <t>549146420</t>
  </si>
  <si>
    <t>kování bezpečnostní klika - klika; povrch Cr</t>
  </si>
  <si>
    <t>56288730</t>
  </si>
  <si>
    <t>zařízení otevírací ruční; otevírací zdvih 300 mm; délka ovládací kliky 1 500 mm</t>
  </si>
  <si>
    <t>998767103R00</t>
  </si>
  <si>
    <t>Přesun hmot pro kovové stavební doplňk. konstrukce v objektech výšky do 24 m</t>
  </si>
  <si>
    <t>771101210</t>
  </si>
  <si>
    <t>Příprava podkladu pod dlažby penetrace podkladu pod dlažby</t>
  </si>
  <si>
    <t>771575109</t>
  </si>
  <si>
    <t>Montáž podlah z dlaždic keramických 300 x 300 mm, režných nebo glazovaných, hladkých, kladených do, flexibilního tmele</t>
  </si>
  <si>
    <t>771578011</t>
  </si>
  <si>
    <t>Zvláštní úpravy spár spára podlaha-stěna silikonem</t>
  </si>
  <si>
    <t>771579792</t>
  </si>
  <si>
    <t>Příplatky k položkám montáže podlah keramických příplatek za podlahy keramické v omezeném prostoru</t>
  </si>
  <si>
    <t>771579795</t>
  </si>
  <si>
    <t>Příplatky k položkám montáže podlah keramických příplatek za spárování vodotěsnou hmotou - plošně</t>
  </si>
  <si>
    <t>RTS 19/ II</t>
  </si>
  <si>
    <t>597642032</t>
  </si>
  <si>
    <t>dlažba keramická š = 300 mm; l = 300 mm; h = 9,0 mm; protiskluzová úprava; pro interiér i exteriér</t>
  </si>
  <si>
    <t>998771103R00</t>
  </si>
  <si>
    <t>Přesun hmot pro podlahy z dlaždic v objektech výšky do 24 m</t>
  </si>
  <si>
    <t>781230121</t>
  </si>
  <si>
    <t>Obkládání stěn vnitřních z obkladaček keramických do tmele velikosti přes 100 x 100 do 300 x 300 mm</t>
  </si>
  <si>
    <t>597813700R</t>
  </si>
  <si>
    <t>obklad keramický š = 250 mm; l = 330 mm; h = 7,0 mm; pro interiér; barva bílá; mat</t>
  </si>
  <si>
    <t>998781103R00</t>
  </si>
  <si>
    <t>Přesun hmot pro obklady keramické v objektech výšky do 24 m</t>
  </si>
  <si>
    <t>784442021</t>
  </si>
  <si>
    <t>Malby z malířských směsí se začištěním disperzní, v místnostech do 3,8 m, jednobarevné, jednonásobné , + 1x penetrace</t>
  </si>
  <si>
    <t>979081111R00</t>
  </si>
  <si>
    <t>Odvoz suti a vybouraných hmot na skládku do 1 km</t>
  </si>
  <si>
    <t>0</t>
  </si>
  <si>
    <t>Poznámka uchazeče :</t>
  </si>
  <si>
    <t>Kč</t>
  </si>
  <si>
    <t>005121010R</t>
  </si>
  <si>
    <t>Vybudování zařízení staveniště</t>
  </si>
  <si>
    <t>Soubor</t>
  </si>
  <si>
    <t>005121020R</t>
  </si>
  <si>
    <t>Provoz zařízení staveniště</t>
  </si>
  <si>
    <t>005121030R</t>
  </si>
  <si>
    <t>Odstranění zařízení staveniště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</si>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</sst>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11"/>
      <color indexed="81"/>
      <name val="Tahoma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8" t="s">
        <v>41</v>
      </c>
      <c r="B2" s="178"/>
      <c r="C2" s="178"/>
      <c r="D2" s="178"/>
      <c r="E2" s="178"/>
      <c r="F2" s="178"/>
      <c r="G2" s="1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M23" sqref="M2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79" t="s">
        <v>4</v>
      </c>
      <c r="C1" s="180"/>
      <c r="D1" s="180"/>
      <c r="E1" s="180"/>
      <c r="F1" s="180"/>
      <c r="G1" s="180"/>
      <c r="H1" s="180"/>
      <c r="I1" s="180"/>
      <c r="J1" s="181"/>
    </row>
    <row r="2" spans="1:15" ht="36" customHeight="1" x14ac:dyDescent="0.2">
      <c r="A2" s="2"/>
      <c r="B2" s="77" t="s">
        <v>24</v>
      </c>
      <c r="C2" s="78"/>
      <c r="D2" s="79" t="s">
        <v>49</v>
      </c>
      <c r="E2" s="188" t="s">
        <v>50</v>
      </c>
      <c r="F2" s="189"/>
      <c r="G2" s="189"/>
      <c r="H2" s="189"/>
      <c r="I2" s="189"/>
      <c r="J2" s="190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91" t="s">
        <v>46</v>
      </c>
      <c r="F3" s="192"/>
      <c r="G3" s="192"/>
      <c r="H3" s="192"/>
      <c r="I3" s="192"/>
      <c r="J3" s="193"/>
    </row>
    <row r="4" spans="1:15" ht="23.25" customHeight="1" x14ac:dyDescent="0.2">
      <c r="A4" s="76">
        <v>4003</v>
      </c>
      <c r="B4" s="82" t="s">
        <v>48</v>
      </c>
      <c r="C4" s="83"/>
      <c r="D4" s="84" t="s">
        <v>43</v>
      </c>
      <c r="E4" s="201" t="s">
        <v>44</v>
      </c>
      <c r="F4" s="202"/>
      <c r="G4" s="202"/>
      <c r="H4" s="202"/>
      <c r="I4" s="202"/>
      <c r="J4" s="203"/>
    </row>
    <row r="5" spans="1:15" ht="24" customHeight="1" x14ac:dyDescent="0.2">
      <c r="A5" s="2"/>
      <c r="B5" s="31" t="s">
        <v>23</v>
      </c>
      <c r="D5" s="206"/>
      <c r="E5" s="207"/>
      <c r="F5" s="207"/>
      <c r="G5" s="207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08"/>
      <c r="E6" s="209"/>
      <c r="F6" s="209"/>
      <c r="G6" s="20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0"/>
      <c r="F7" s="211"/>
      <c r="G7" s="21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5"/>
      <c r="E11" s="195"/>
      <c r="F11" s="195"/>
      <c r="G11" s="195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0"/>
      <c r="E12" s="200"/>
      <c r="F12" s="200"/>
      <c r="G12" s="200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4"/>
      <c r="F13" s="205"/>
      <c r="G13" s="20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4"/>
      <c r="F15" s="194"/>
      <c r="G15" s="196"/>
      <c r="H15" s="196"/>
      <c r="I15" s="196" t="s">
        <v>31</v>
      </c>
      <c r="J15" s="197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185"/>
      <c r="F16" s="186"/>
      <c r="G16" s="185"/>
      <c r="H16" s="186"/>
      <c r="I16" s="185">
        <f>SUM(I49,I50,I51,I52)</f>
        <v>0</v>
      </c>
      <c r="J16" s="187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185"/>
      <c r="F17" s="186"/>
      <c r="G17" s="185"/>
      <c r="H17" s="186"/>
      <c r="I17" s="185">
        <f>SUM(I53:I66)</f>
        <v>0</v>
      </c>
      <c r="J17" s="187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185"/>
      <c r="F18" s="186"/>
      <c r="G18" s="185"/>
      <c r="H18" s="186"/>
      <c r="I18" s="185">
        <v>0</v>
      </c>
      <c r="J18" s="187"/>
    </row>
    <row r="19" spans="1:10" ht="23.25" customHeight="1" x14ac:dyDescent="0.2">
      <c r="A19" s="141" t="s">
        <v>92</v>
      </c>
      <c r="B19" s="38" t="s">
        <v>29</v>
      </c>
      <c r="C19" s="62"/>
      <c r="D19" s="63"/>
      <c r="E19" s="185"/>
      <c r="F19" s="186"/>
      <c r="G19" s="185"/>
      <c r="H19" s="186"/>
      <c r="I19" s="185">
        <f>SUM(I67)</f>
        <v>0</v>
      </c>
      <c r="J19" s="187"/>
    </row>
    <row r="20" spans="1:10" ht="23.25" customHeight="1" x14ac:dyDescent="0.2">
      <c r="A20" s="141" t="s">
        <v>93</v>
      </c>
      <c r="B20" s="38" t="s">
        <v>30</v>
      </c>
      <c r="C20" s="62"/>
      <c r="D20" s="63"/>
      <c r="E20" s="185"/>
      <c r="F20" s="186"/>
      <c r="G20" s="185"/>
      <c r="H20" s="186"/>
      <c r="I20" s="185">
        <f>SUM(I68)</f>
        <v>0</v>
      </c>
      <c r="J20" s="187"/>
    </row>
    <row r="21" spans="1:10" ht="23.25" customHeight="1" x14ac:dyDescent="0.2">
      <c r="A21" s="2"/>
      <c r="B21" s="48" t="s">
        <v>31</v>
      </c>
      <c r="C21" s="64"/>
      <c r="D21" s="65"/>
      <c r="E21" s="198"/>
      <c r="F21" s="199"/>
      <c r="G21" s="198"/>
      <c r="H21" s="199"/>
      <c r="I21" s="198">
        <f>SUM(I16:J20)</f>
        <v>0</v>
      </c>
      <c r="J21" s="21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5">
        <v>0</v>
      </c>
      <c r="H23" s="216"/>
      <c r="I23" s="21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3">
        <v>0</v>
      </c>
      <c r="H24" s="214"/>
      <c r="I24" s="214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5">
        <f>SUM(I21)</f>
        <v>0</v>
      </c>
      <c r="H25" s="216"/>
      <c r="I25" s="216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2">
        <v>84522.59</v>
      </c>
      <c r="H26" s="183"/>
      <c r="I26" s="183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4">
        <v>0</v>
      </c>
      <c r="H27" s="184"/>
      <c r="I27" s="184"/>
      <c r="J27" s="41" t="str">
        <f t="shared" si="0"/>
        <v>CZK</v>
      </c>
    </row>
    <row r="28" spans="1:10" ht="27.75" customHeight="1" thickBot="1" x14ac:dyDescent="0.25">
      <c r="A28" s="2"/>
      <c r="B28" s="114" t="s">
        <v>25</v>
      </c>
      <c r="C28" s="115"/>
      <c r="D28" s="115"/>
      <c r="E28" s="116"/>
      <c r="F28" s="117"/>
      <c r="G28" s="218">
        <f>SUM(ZakladDPHZakl)</f>
        <v>0</v>
      </c>
      <c r="H28" s="219"/>
      <c r="I28" s="219"/>
      <c r="J28" s="118" t="str">
        <f t="shared" si="0"/>
        <v>CZK</v>
      </c>
    </row>
    <row r="29" spans="1:10" ht="27.75" hidden="1" customHeight="1" thickBot="1" x14ac:dyDescent="0.25">
      <c r="A29" s="2"/>
      <c r="B29" s="114" t="s">
        <v>37</v>
      </c>
      <c r="C29" s="119"/>
      <c r="D29" s="119"/>
      <c r="E29" s="119"/>
      <c r="F29" s="120"/>
      <c r="G29" s="218">
        <v>487011.13</v>
      </c>
      <c r="H29" s="218"/>
      <c r="I29" s="218"/>
      <c r="J29" s="121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0"/>
      <c r="E34" s="221"/>
      <c r="G34" s="222"/>
      <c r="H34" s="223"/>
      <c r="I34" s="223"/>
      <c r="J34" s="25"/>
    </row>
    <row r="35" spans="1:10" ht="12.75" customHeight="1" x14ac:dyDescent="0.2">
      <c r="A35" s="2"/>
      <c r="B35" s="2"/>
      <c r="D35" s="212" t="s">
        <v>2</v>
      </c>
      <c r="E35" s="21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5" t="s">
        <v>1</v>
      </c>
      <c r="J38" s="96" t="s">
        <v>0</v>
      </c>
    </row>
    <row r="39" spans="1:10" ht="25.5" hidden="1" customHeight="1" x14ac:dyDescent="0.2">
      <c r="A39" s="86">
        <v>1</v>
      </c>
      <c r="B39" s="97" t="s">
        <v>51</v>
      </c>
      <c r="C39" s="224"/>
      <c r="D39" s="224"/>
      <c r="E39" s="224"/>
      <c r="F39" s="98">
        <v>0</v>
      </c>
      <c r="G39" s="99">
        <v>402488.54</v>
      </c>
      <c r="H39" s="100"/>
      <c r="I39" s="101">
        <v>402488.54</v>
      </c>
      <c r="J39" s="102">
        <f>IF(CenaCelkemVypocet=0,"",I39/CenaCelkemVypocet*100)</f>
        <v>100</v>
      </c>
    </row>
    <row r="40" spans="1:10" ht="25.5" hidden="1" customHeight="1" x14ac:dyDescent="0.2">
      <c r="A40" s="86">
        <v>2</v>
      </c>
      <c r="B40" s="103" t="s">
        <v>45</v>
      </c>
      <c r="C40" s="225" t="s">
        <v>46</v>
      </c>
      <c r="D40" s="225"/>
      <c r="E40" s="225"/>
      <c r="F40" s="104">
        <v>0</v>
      </c>
      <c r="G40" s="105">
        <v>402488.54</v>
      </c>
      <c r="H40" s="105"/>
      <c r="I40" s="106">
        <v>402488.54</v>
      </c>
      <c r="J40" s="107">
        <f>IF(CenaCelkemVypocet=0,"",I40/CenaCelkemVypocet*100)</f>
        <v>100</v>
      </c>
    </row>
    <row r="41" spans="1:10" ht="25.5" hidden="1" customHeight="1" x14ac:dyDescent="0.2">
      <c r="A41" s="86">
        <v>3</v>
      </c>
      <c r="B41" s="108" t="s">
        <v>43</v>
      </c>
      <c r="C41" s="224" t="s">
        <v>44</v>
      </c>
      <c r="D41" s="224"/>
      <c r="E41" s="224"/>
      <c r="F41" s="109">
        <v>0</v>
      </c>
      <c r="G41" s="100">
        <v>402488.54</v>
      </c>
      <c r="H41" s="100"/>
      <c r="I41" s="101">
        <v>402488.54</v>
      </c>
      <c r="J41" s="102">
        <f>IF(CenaCelkemVypocet=0,"",I41/CenaCelkemVypocet*100)</f>
        <v>100</v>
      </c>
    </row>
    <row r="42" spans="1:10" ht="25.5" hidden="1" customHeight="1" x14ac:dyDescent="0.2">
      <c r="A42" s="86"/>
      <c r="B42" s="226" t="s">
        <v>52</v>
      </c>
      <c r="C42" s="227"/>
      <c r="D42" s="227"/>
      <c r="E42" s="227"/>
      <c r="F42" s="110">
        <f>SUMIF(A39:A41,"=1",F39:F41)</f>
        <v>0</v>
      </c>
      <c r="G42" s="111">
        <f>SUMIF(A39:A41,"=1",G39:G41)</f>
        <v>402488.54</v>
      </c>
      <c r="H42" s="111">
        <f>SUMIF(A39:A41,"=1",H39:H41)</f>
        <v>0</v>
      </c>
      <c r="I42" s="112">
        <f>SUMIF(A39:A41,"=1",I39:I41)</f>
        <v>402488.54</v>
      </c>
      <c r="J42" s="113">
        <f>SUMIF(A39:A41,"=1",J39:J41)</f>
        <v>100</v>
      </c>
    </row>
    <row r="46" spans="1:10" ht="15.75" x14ac:dyDescent="0.25">
      <c r="B46" s="122" t="s">
        <v>54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55</v>
      </c>
      <c r="G48" s="129"/>
      <c r="H48" s="129"/>
      <c r="I48" s="129" t="s">
        <v>31</v>
      </c>
      <c r="J48" s="129" t="s">
        <v>0</v>
      </c>
    </row>
    <row r="49" spans="1:10" ht="36.75" customHeight="1" x14ac:dyDescent="0.2">
      <c r="A49" s="125"/>
      <c r="B49" s="130" t="s">
        <v>43</v>
      </c>
      <c r="C49" s="228" t="s">
        <v>56</v>
      </c>
      <c r="D49" s="229"/>
      <c r="E49" s="229"/>
      <c r="F49" s="139" t="s">
        <v>26</v>
      </c>
      <c r="G49" s="131"/>
      <c r="H49" s="131"/>
      <c r="I49" s="131">
        <f>SUM('01 1 Pol'!G8)</f>
        <v>0</v>
      </c>
      <c r="J49" s="136" t="str">
        <f>IF(I69=0,"",I49/I69*100)</f>
        <v/>
      </c>
    </row>
    <row r="50" spans="1:10" ht="36.75" customHeight="1" x14ac:dyDescent="0.2">
      <c r="A50" s="125"/>
      <c r="B50" s="130" t="s">
        <v>57</v>
      </c>
      <c r="C50" s="228" t="s">
        <v>58</v>
      </c>
      <c r="D50" s="229"/>
      <c r="E50" s="229"/>
      <c r="F50" s="139" t="s">
        <v>26</v>
      </c>
      <c r="G50" s="131"/>
      <c r="H50" s="131"/>
      <c r="I50" s="131">
        <f>SUM('01 1 Pol'!G13)</f>
        <v>0</v>
      </c>
      <c r="J50" s="136" t="str">
        <f>IF(I69=0,"",I50/I69*100)</f>
        <v/>
      </c>
    </row>
    <row r="51" spans="1:10" ht="36.75" customHeight="1" x14ac:dyDescent="0.2">
      <c r="A51" s="125"/>
      <c r="B51" s="130" t="s">
        <v>59</v>
      </c>
      <c r="C51" s="228" t="s">
        <v>60</v>
      </c>
      <c r="D51" s="229"/>
      <c r="E51" s="229"/>
      <c r="F51" s="139" t="s">
        <v>26</v>
      </c>
      <c r="G51" s="131"/>
      <c r="H51" s="131"/>
      <c r="I51" s="131">
        <f>SUM('01 1 Pol'!G15)</f>
        <v>0</v>
      </c>
      <c r="J51" s="136" t="str">
        <f>IF(I69=0,"",I51/I69*100)</f>
        <v/>
      </c>
    </row>
    <row r="52" spans="1:10" ht="36.75" customHeight="1" x14ac:dyDescent="0.2">
      <c r="A52" s="125"/>
      <c r="B52" s="130" t="s">
        <v>61</v>
      </c>
      <c r="C52" s="228" t="s">
        <v>62</v>
      </c>
      <c r="D52" s="229"/>
      <c r="E52" s="229"/>
      <c r="F52" s="139" t="s">
        <v>26</v>
      </c>
      <c r="G52" s="131"/>
      <c r="H52" s="131"/>
      <c r="I52" s="131">
        <f>SUM('01 1 Pol'!G17)</f>
        <v>0</v>
      </c>
      <c r="J52" s="136" t="str">
        <f>IF(I69=0,"",I52/I69*100)</f>
        <v/>
      </c>
    </row>
    <row r="53" spans="1:10" ht="36.75" customHeight="1" x14ac:dyDescent="0.2">
      <c r="A53" s="125"/>
      <c r="B53" s="130" t="s">
        <v>63</v>
      </c>
      <c r="C53" s="228" t="s">
        <v>64</v>
      </c>
      <c r="D53" s="229"/>
      <c r="E53" s="229"/>
      <c r="F53" s="139" t="s">
        <v>27</v>
      </c>
      <c r="G53" s="131"/>
      <c r="H53" s="131"/>
      <c r="I53" s="131">
        <f>SUM('01 1 Pol'!G19)</f>
        <v>0</v>
      </c>
      <c r="J53" s="136" t="str">
        <f>IF(I69=0,"",I53/I69*100)</f>
        <v/>
      </c>
    </row>
    <row r="54" spans="1:10" ht="36.75" customHeight="1" x14ac:dyDescent="0.2">
      <c r="A54" s="125"/>
      <c r="B54" s="130" t="s">
        <v>65</v>
      </c>
      <c r="C54" s="228" t="s">
        <v>66</v>
      </c>
      <c r="D54" s="229"/>
      <c r="E54" s="229"/>
      <c r="F54" s="139" t="s">
        <v>27</v>
      </c>
      <c r="G54" s="131"/>
      <c r="H54" s="131"/>
      <c r="I54" s="131">
        <f>SUM('01 1 Pol'!G24)</f>
        <v>0</v>
      </c>
      <c r="J54" s="136" t="str">
        <f>IF(I69=0,"",I54/I69*100)</f>
        <v/>
      </c>
    </row>
    <row r="55" spans="1:10" ht="36.75" customHeight="1" x14ac:dyDescent="0.2">
      <c r="A55" s="125"/>
      <c r="B55" s="130" t="s">
        <v>67</v>
      </c>
      <c r="C55" s="228" t="s">
        <v>68</v>
      </c>
      <c r="D55" s="229"/>
      <c r="E55" s="229"/>
      <c r="F55" s="139" t="s">
        <v>27</v>
      </c>
      <c r="G55" s="131"/>
      <c r="H55" s="131"/>
      <c r="I55" s="131">
        <f>SUM('01 1 Pol'!G29)</f>
        <v>0</v>
      </c>
      <c r="J55" s="136" t="str">
        <f>IF(I69=0,"",I55/I69*100)</f>
        <v/>
      </c>
    </row>
    <row r="56" spans="1:10" ht="36.75" customHeight="1" x14ac:dyDescent="0.2">
      <c r="A56" s="125"/>
      <c r="B56" s="130" t="s">
        <v>69</v>
      </c>
      <c r="C56" s="228" t="s">
        <v>70</v>
      </c>
      <c r="D56" s="229"/>
      <c r="E56" s="229"/>
      <c r="F56" s="139" t="s">
        <v>27</v>
      </c>
      <c r="G56" s="131"/>
      <c r="H56" s="131"/>
      <c r="I56" s="131">
        <f>SUM('01 1 Pol'!G36)</f>
        <v>0</v>
      </c>
      <c r="J56" s="136" t="str">
        <f>IF(I69=0,"",I56/I69*100)</f>
        <v/>
      </c>
    </row>
    <row r="57" spans="1:10" ht="36.75" customHeight="1" x14ac:dyDescent="0.2">
      <c r="A57" s="125"/>
      <c r="B57" s="130" t="s">
        <v>71</v>
      </c>
      <c r="C57" s="228" t="s">
        <v>72</v>
      </c>
      <c r="D57" s="229"/>
      <c r="E57" s="229"/>
      <c r="F57" s="139" t="s">
        <v>27</v>
      </c>
      <c r="G57" s="131"/>
      <c r="H57" s="131"/>
      <c r="I57" s="131">
        <f>SUM('01 1 Pol'!G43)</f>
        <v>0</v>
      </c>
      <c r="J57" s="136" t="str">
        <f>IF(I69=0,"",I57/I69*100)</f>
        <v/>
      </c>
    </row>
    <row r="58" spans="1:10" ht="36.75" customHeight="1" x14ac:dyDescent="0.2">
      <c r="A58" s="125"/>
      <c r="B58" s="130" t="s">
        <v>73</v>
      </c>
      <c r="C58" s="228" t="s">
        <v>74</v>
      </c>
      <c r="D58" s="229"/>
      <c r="E58" s="229"/>
      <c r="F58" s="139" t="s">
        <v>27</v>
      </c>
      <c r="G58" s="131"/>
      <c r="H58" s="131"/>
      <c r="I58" s="131">
        <f>SUM('01 1 Pol'!G48)</f>
        <v>0</v>
      </c>
      <c r="J58" s="136" t="str">
        <f>IF(I69=0,"",I58/I69*100)</f>
        <v/>
      </c>
    </row>
    <row r="59" spans="1:10" ht="36.75" customHeight="1" x14ac:dyDescent="0.2">
      <c r="A59" s="125"/>
      <c r="B59" s="130" t="s">
        <v>75</v>
      </c>
      <c r="C59" s="228" t="s">
        <v>76</v>
      </c>
      <c r="D59" s="229"/>
      <c r="E59" s="229"/>
      <c r="F59" s="139" t="s">
        <v>27</v>
      </c>
      <c r="G59" s="131"/>
      <c r="H59" s="131"/>
      <c r="I59" s="131">
        <f>SUM('01 1 Pol'!G73)</f>
        <v>0</v>
      </c>
      <c r="J59" s="136" t="str">
        <f>IF(I69=0,"",I59/I69*100)</f>
        <v/>
      </c>
    </row>
    <row r="60" spans="1:10" ht="36.75" customHeight="1" x14ac:dyDescent="0.2">
      <c r="A60" s="125"/>
      <c r="B60" s="130" t="s">
        <v>77</v>
      </c>
      <c r="C60" s="228" t="s">
        <v>78</v>
      </c>
      <c r="D60" s="229"/>
      <c r="E60" s="229"/>
      <c r="F60" s="139" t="s">
        <v>27</v>
      </c>
      <c r="G60" s="131"/>
      <c r="H60" s="131"/>
      <c r="I60" s="131">
        <f>SUM('01 1 Pol'!G76)</f>
        <v>0</v>
      </c>
      <c r="J60" s="136" t="str">
        <f>IF(I69=0,"",I60/I69*100)</f>
        <v/>
      </c>
    </row>
    <row r="61" spans="1:10" ht="36.75" customHeight="1" x14ac:dyDescent="0.2">
      <c r="A61" s="125"/>
      <c r="B61" s="130" t="s">
        <v>79</v>
      </c>
      <c r="C61" s="228" t="s">
        <v>80</v>
      </c>
      <c r="D61" s="229"/>
      <c r="E61" s="229"/>
      <c r="F61" s="139" t="s">
        <v>27</v>
      </c>
      <c r="G61" s="131"/>
      <c r="H61" s="131"/>
      <c r="I61" s="131">
        <f>SUM('01 1 Pol'!G86)</f>
        <v>0</v>
      </c>
      <c r="J61" s="136" t="str">
        <f>IF(I69=0,"",I61/I69*100)</f>
        <v/>
      </c>
    </row>
    <row r="62" spans="1:10" ht="36.75" customHeight="1" x14ac:dyDescent="0.2">
      <c r="A62" s="125"/>
      <c r="B62" s="130" t="s">
        <v>81</v>
      </c>
      <c r="C62" s="228" t="s">
        <v>82</v>
      </c>
      <c r="D62" s="229"/>
      <c r="E62" s="229"/>
      <c r="F62" s="139" t="s">
        <v>27</v>
      </c>
      <c r="G62" s="131"/>
      <c r="H62" s="131"/>
      <c r="I62" s="131">
        <f>SUM('01 1 Pol'!G100)</f>
        <v>0</v>
      </c>
      <c r="J62" s="136" t="str">
        <f>IF(I69=0,"",I62/I69*100)</f>
        <v/>
      </c>
    </row>
    <row r="63" spans="1:10" ht="36.75" customHeight="1" x14ac:dyDescent="0.2">
      <c r="A63" s="125"/>
      <c r="B63" s="130" t="s">
        <v>83</v>
      </c>
      <c r="C63" s="228" t="s">
        <v>84</v>
      </c>
      <c r="D63" s="229"/>
      <c r="E63" s="229"/>
      <c r="F63" s="139" t="s">
        <v>27</v>
      </c>
      <c r="G63" s="131"/>
      <c r="H63" s="131"/>
      <c r="I63" s="131">
        <f>SUM('01 1 Pol'!G107)</f>
        <v>0</v>
      </c>
      <c r="J63" s="136" t="str">
        <f>IF(I69=0,"",I63/I69*100)</f>
        <v/>
      </c>
    </row>
    <row r="64" spans="1:10" ht="36.75" customHeight="1" x14ac:dyDescent="0.2">
      <c r="A64" s="125"/>
      <c r="B64" s="130" t="s">
        <v>85</v>
      </c>
      <c r="C64" s="228" t="s">
        <v>86</v>
      </c>
      <c r="D64" s="229"/>
      <c r="E64" s="229"/>
      <c r="F64" s="139" t="s">
        <v>27</v>
      </c>
      <c r="G64" s="131"/>
      <c r="H64" s="131"/>
      <c r="I64" s="131">
        <f>SUM('01 1 Pol'!G115)</f>
        <v>0</v>
      </c>
      <c r="J64" s="136" t="str">
        <f>IF(I69=0,"",I64/I69*100)</f>
        <v/>
      </c>
    </row>
    <row r="65" spans="1:10" ht="36.75" customHeight="1" x14ac:dyDescent="0.2">
      <c r="A65" s="125"/>
      <c r="B65" s="130" t="s">
        <v>87</v>
      </c>
      <c r="C65" s="228" t="s">
        <v>88</v>
      </c>
      <c r="D65" s="229"/>
      <c r="E65" s="229"/>
      <c r="F65" s="139" t="s">
        <v>27</v>
      </c>
      <c r="G65" s="131"/>
      <c r="H65" s="131"/>
      <c r="I65" s="131">
        <f>SUM('01 1 Pol'!G119)</f>
        <v>0</v>
      </c>
      <c r="J65" s="136" t="str">
        <f>IF(I69=0,"",I65/I69*100)</f>
        <v/>
      </c>
    </row>
    <row r="66" spans="1:10" ht="36.75" customHeight="1" x14ac:dyDescent="0.2">
      <c r="A66" s="125"/>
      <c r="B66" s="130" t="s">
        <v>89</v>
      </c>
      <c r="C66" s="228" t="s">
        <v>90</v>
      </c>
      <c r="D66" s="229"/>
      <c r="E66" s="229"/>
      <c r="F66" s="139" t="s">
        <v>91</v>
      </c>
      <c r="G66" s="131"/>
      <c r="H66" s="131"/>
      <c r="I66" s="131">
        <f>SUM('01 1 Pol'!G121)</f>
        <v>0</v>
      </c>
      <c r="J66" s="136" t="str">
        <f>IF(I69=0,"",I66/I69*100)</f>
        <v/>
      </c>
    </row>
    <row r="67" spans="1:10" ht="36.75" customHeight="1" x14ac:dyDescent="0.2">
      <c r="A67" s="125"/>
      <c r="B67" s="130" t="s">
        <v>92</v>
      </c>
      <c r="C67" s="228" t="s">
        <v>29</v>
      </c>
      <c r="D67" s="229"/>
      <c r="E67" s="229"/>
      <c r="F67" s="139" t="s">
        <v>92</v>
      </c>
      <c r="G67" s="131"/>
      <c r="H67" s="131"/>
      <c r="I67" s="131">
        <f>SUM('01 1 Pol'!G125)</f>
        <v>0</v>
      </c>
      <c r="J67" s="136" t="str">
        <f>IF(I69=0,"",I67/I69*100)</f>
        <v/>
      </c>
    </row>
    <row r="68" spans="1:10" ht="36.75" customHeight="1" x14ac:dyDescent="0.2">
      <c r="A68" s="125"/>
      <c r="B68" s="130" t="s">
        <v>93</v>
      </c>
      <c r="C68" s="228" t="s">
        <v>30</v>
      </c>
      <c r="D68" s="229"/>
      <c r="E68" s="229"/>
      <c r="F68" s="139" t="s">
        <v>93</v>
      </c>
      <c r="G68" s="131"/>
      <c r="H68" s="131"/>
      <c r="I68" s="131">
        <f>SUM('01 1 Pol'!G123)</f>
        <v>0</v>
      </c>
      <c r="J68" s="136" t="str">
        <f>IF(I69=0,"",I68/I69*100)</f>
        <v/>
      </c>
    </row>
    <row r="69" spans="1:10" ht="25.5" customHeight="1" x14ac:dyDescent="0.2">
      <c r="A69" s="126"/>
      <c r="B69" s="132" t="s">
        <v>1</v>
      </c>
      <c r="C69" s="133"/>
      <c r="D69" s="134"/>
      <c r="E69" s="134"/>
      <c r="F69" s="140"/>
      <c r="G69" s="135"/>
      <c r="H69" s="135"/>
      <c r="I69" s="135">
        <f>SUM(I49:I68)</f>
        <v>0</v>
      </c>
      <c r="J69" s="137">
        <f>SUM(J49:J68)</f>
        <v>0</v>
      </c>
    </row>
    <row r="70" spans="1:10" x14ac:dyDescent="0.2">
      <c r="F70" s="85"/>
      <c r="G70" s="85"/>
      <c r="H70" s="85"/>
      <c r="I70" s="85"/>
      <c r="J70" s="138"/>
    </row>
    <row r="71" spans="1:10" x14ac:dyDescent="0.2">
      <c r="F71" s="85"/>
      <c r="G71" s="85"/>
      <c r="H71" s="85"/>
      <c r="I71" s="85"/>
      <c r="J71" s="138"/>
    </row>
    <row r="72" spans="1:10" x14ac:dyDescent="0.2">
      <c r="F72" s="85"/>
      <c r="G72" s="85"/>
      <c r="H72" s="85"/>
      <c r="I72" s="85"/>
      <c r="J72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0" t="s">
        <v>7</v>
      </c>
      <c r="B1" s="230"/>
      <c r="C1" s="231"/>
      <c r="D1" s="230"/>
      <c r="E1" s="230"/>
      <c r="F1" s="230"/>
      <c r="G1" s="230"/>
    </row>
    <row r="2" spans="1:7" ht="24.95" customHeight="1" x14ac:dyDescent="0.2">
      <c r="A2" s="50" t="s">
        <v>8</v>
      </c>
      <c r="B2" s="49"/>
      <c r="C2" s="232"/>
      <c r="D2" s="232"/>
      <c r="E2" s="232"/>
      <c r="F2" s="232"/>
      <c r="G2" s="233"/>
    </row>
    <row r="3" spans="1:7" ht="24.95" customHeight="1" x14ac:dyDescent="0.2">
      <c r="A3" s="50" t="s">
        <v>9</v>
      </c>
      <c r="B3" s="49"/>
      <c r="C3" s="232"/>
      <c r="D3" s="232"/>
      <c r="E3" s="232"/>
      <c r="F3" s="232"/>
      <c r="G3" s="233"/>
    </row>
    <row r="4" spans="1:7" ht="24.95" customHeight="1" x14ac:dyDescent="0.2">
      <c r="A4" s="50" t="s">
        <v>10</v>
      </c>
      <c r="B4" s="49"/>
      <c r="C4" s="232"/>
      <c r="D4" s="232"/>
      <c r="E4" s="232"/>
      <c r="F4" s="232"/>
      <c r="G4" s="23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134" sqref="F134"/>
    </sheetView>
  </sheetViews>
  <sheetFormatPr defaultRowHeight="12.75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4" t="s">
        <v>7</v>
      </c>
      <c r="B1" s="234"/>
      <c r="C1" s="234"/>
      <c r="D1" s="234"/>
      <c r="E1" s="234"/>
      <c r="F1" s="234"/>
      <c r="G1" s="234"/>
      <c r="AG1" t="s">
        <v>94</v>
      </c>
    </row>
    <row r="2" spans="1:60" ht="24.95" customHeight="1" x14ac:dyDescent="0.2">
      <c r="A2" s="142" t="s">
        <v>8</v>
      </c>
      <c r="B2" s="49" t="s">
        <v>49</v>
      </c>
      <c r="C2" s="235" t="s">
        <v>50</v>
      </c>
      <c r="D2" s="236"/>
      <c r="E2" s="236"/>
      <c r="F2" s="236"/>
      <c r="G2" s="237"/>
      <c r="AG2" t="s">
        <v>95</v>
      </c>
    </row>
    <row r="3" spans="1:60" ht="24.95" customHeight="1" x14ac:dyDescent="0.2">
      <c r="A3" s="142" t="s">
        <v>9</v>
      </c>
      <c r="B3" s="49" t="s">
        <v>45</v>
      </c>
      <c r="C3" s="235" t="s">
        <v>46</v>
      </c>
      <c r="D3" s="236"/>
      <c r="E3" s="236"/>
      <c r="F3" s="236"/>
      <c r="G3" s="237"/>
      <c r="AC3" s="123" t="s">
        <v>95</v>
      </c>
      <c r="AG3" t="s">
        <v>96</v>
      </c>
    </row>
    <row r="4" spans="1:60" ht="24.95" customHeight="1" x14ac:dyDescent="0.2">
      <c r="A4" s="143" t="s">
        <v>10</v>
      </c>
      <c r="B4" s="144" t="s">
        <v>43</v>
      </c>
      <c r="C4" s="238" t="s">
        <v>44</v>
      </c>
      <c r="D4" s="239"/>
      <c r="E4" s="239"/>
      <c r="F4" s="239"/>
      <c r="G4" s="240"/>
      <c r="AG4" t="s">
        <v>97</v>
      </c>
    </row>
    <row r="5" spans="1:60" x14ac:dyDescent="0.2">
      <c r="D5" s="10"/>
    </row>
    <row r="6" spans="1:60" ht="38.25" x14ac:dyDescent="0.2">
      <c r="A6" s="146" t="s">
        <v>98</v>
      </c>
      <c r="B6" s="148" t="s">
        <v>99</v>
      </c>
      <c r="C6" s="148" t="s">
        <v>100</v>
      </c>
      <c r="D6" s="147" t="s">
        <v>101</v>
      </c>
      <c r="E6" s="146" t="s">
        <v>102</v>
      </c>
      <c r="F6" s="145" t="s">
        <v>103</v>
      </c>
      <c r="G6" s="146" t="s">
        <v>31</v>
      </c>
      <c r="H6" s="149" t="s">
        <v>32</v>
      </c>
      <c r="I6" s="149" t="s">
        <v>104</v>
      </c>
      <c r="J6" s="149" t="s">
        <v>33</v>
      </c>
      <c r="K6" s="149" t="s">
        <v>105</v>
      </c>
      <c r="L6" s="149" t="s">
        <v>106</v>
      </c>
      <c r="M6" s="149" t="s">
        <v>107</v>
      </c>
      <c r="N6" s="149" t="s">
        <v>108</v>
      </c>
      <c r="O6" s="149" t="s">
        <v>109</v>
      </c>
      <c r="P6" s="149" t="s">
        <v>110</v>
      </c>
      <c r="Q6" s="149" t="s">
        <v>111</v>
      </c>
      <c r="R6" s="149" t="s">
        <v>112</v>
      </c>
      <c r="S6" s="149" t="s">
        <v>113</v>
      </c>
      <c r="T6" s="149" t="s">
        <v>114</v>
      </c>
      <c r="U6" s="149" t="s">
        <v>115</v>
      </c>
      <c r="V6" s="149" t="s">
        <v>116</v>
      </c>
      <c r="W6" s="149" t="s">
        <v>117</v>
      </c>
      <c r="X6" s="149" t="s">
        <v>118</v>
      </c>
      <c r="Y6" s="149" t="s">
        <v>119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55" t="s">
        <v>120</v>
      </c>
      <c r="B8" s="156" t="s">
        <v>43</v>
      </c>
      <c r="C8" s="173" t="s">
        <v>56</v>
      </c>
      <c r="D8" s="157"/>
      <c r="E8" s="158"/>
      <c r="F8" s="159"/>
      <c r="G8" s="159">
        <f>SUM(G9:G12)</f>
        <v>0</v>
      </c>
      <c r="H8" s="159"/>
      <c r="I8" s="159">
        <v>0</v>
      </c>
      <c r="J8" s="159"/>
      <c r="K8" s="159">
        <v>5044.88</v>
      </c>
      <c r="L8" s="159"/>
      <c r="M8" s="159"/>
      <c r="N8" s="158"/>
      <c r="O8" s="158"/>
      <c r="P8" s="158"/>
      <c r="Q8" s="158"/>
      <c r="R8" s="159"/>
      <c r="S8" s="159"/>
      <c r="T8" s="160"/>
      <c r="U8" s="154"/>
      <c r="V8" s="154"/>
      <c r="W8" s="154"/>
      <c r="X8" s="154"/>
      <c r="Y8" s="154"/>
      <c r="AG8" t="s">
        <v>121</v>
      </c>
    </row>
    <row r="9" spans="1:60" ht="22.5" x14ac:dyDescent="0.2">
      <c r="A9" s="167">
        <v>1</v>
      </c>
      <c r="B9" s="168" t="s">
        <v>122</v>
      </c>
      <c r="C9" s="174" t="s">
        <v>123</v>
      </c>
      <c r="D9" s="169" t="s">
        <v>124</v>
      </c>
      <c r="E9" s="170">
        <v>2.5072000000000001</v>
      </c>
      <c r="F9" s="171"/>
      <c r="G9" s="171"/>
      <c r="H9" s="171">
        <v>0</v>
      </c>
      <c r="I9" s="171">
        <v>0</v>
      </c>
      <c r="J9" s="171">
        <v>196.5</v>
      </c>
      <c r="K9" s="171">
        <v>492.66480000000001</v>
      </c>
      <c r="L9" s="171">
        <v>21</v>
      </c>
      <c r="M9" s="171">
        <v>596.11860000000001</v>
      </c>
      <c r="N9" s="170">
        <v>0</v>
      </c>
      <c r="O9" s="170">
        <v>0</v>
      </c>
      <c r="P9" s="170">
        <v>0</v>
      </c>
      <c r="Q9" s="170">
        <v>0</v>
      </c>
      <c r="R9" s="171"/>
      <c r="S9" s="171" t="s">
        <v>125</v>
      </c>
      <c r="T9" s="172" t="s">
        <v>125</v>
      </c>
      <c r="U9" s="153">
        <v>1.0999999999999999E-2</v>
      </c>
      <c r="V9" s="153">
        <v>2.7579199999999998E-2</v>
      </c>
      <c r="W9" s="153"/>
      <c r="X9" s="153"/>
      <c r="Y9" s="153" t="s">
        <v>126</v>
      </c>
      <c r="Z9" s="150"/>
      <c r="AA9" s="150"/>
      <c r="AB9" s="150"/>
      <c r="AC9" s="150"/>
      <c r="AD9" s="150"/>
      <c r="AE9" s="150"/>
      <c r="AF9" s="150"/>
      <c r="AG9" s="150" t="s">
        <v>127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x14ac:dyDescent="0.2">
      <c r="A10" s="167">
        <v>2</v>
      </c>
      <c r="B10" s="168" t="s">
        <v>128</v>
      </c>
      <c r="C10" s="174" t="s">
        <v>129</v>
      </c>
      <c r="D10" s="169" t="s">
        <v>124</v>
      </c>
      <c r="E10" s="170">
        <v>2.5072000000000001</v>
      </c>
      <c r="F10" s="171"/>
      <c r="G10" s="171"/>
      <c r="H10" s="171">
        <v>0</v>
      </c>
      <c r="I10" s="171">
        <v>0</v>
      </c>
      <c r="J10" s="171">
        <v>373.5</v>
      </c>
      <c r="K10" s="171">
        <v>936.43920000000003</v>
      </c>
      <c r="L10" s="171">
        <v>21</v>
      </c>
      <c r="M10" s="171">
        <v>1133.0924</v>
      </c>
      <c r="N10" s="170">
        <v>0</v>
      </c>
      <c r="O10" s="170">
        <v>0</v>
      </c>
      <c r="P10" s="170">
        <v>0</v>
      </c>
      <c r="Q10" s="170">
        <v>0</v>
      </c>
      <c r="R10" s="171"/>
      <c r="S10" s="171" t="s">
        <v>125</v>
      </c>
      <c r="T10" s="172" t="s">
        <v>125</v>
      </c>
      <c r="U10" s="153">
        <v>0.86799999999999999</v>
      </c>
      <c r="V10" s="153">
        <v>2.1762496000000002</v>
      </c>
      <c r="W10" s="153"/>
      <c r="X10" s="153"/>
      <c r="Y10" s="153" t="s">
        <v>126</v>
      </c>
      <c r="Z10" s="150"/>
      <c r="AA10" s="150"/>
      <c r="AB10" s="150"/>
      <c r="AC10" s="150"/>
      <c r="AD10" s="150"/>
      <c r="AE10" s="150"/>
      <c r="AF10" s="150"/>
      <c r="AG10" s="150" t="s">
        <v>127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x14ac:dyDescent="0.2">
      <c r="A11" s="167">
        <v>3</v>
      </c>
      <c r="B11" s="168" t="s">
        <v>130</v>
      </c>
      <c r="C11" s="174" t="s">
        <v>131</v>
      </c>
      <c r="D11" s="169" t="s">
        <v>132</v>
      </c>
      <c r="E11" s="170">
        <v>8</v>
      </c>
      <c r="F11" s="171"/>
      <c r="G11" s="171"/>
      <c r="H11" s="171">
        <v>0</v>
      </c>
      <c r="I11" s="171">
        <v>0</v>
      </c>
      <c r="J11" s="171">
        <v>407</v>
      </c>
      <c r="K11" s="171">
        <v>3256</v>
      </c>
      <c r="L11" s="171">
        <v>21</v>
      </c>
      <c r="M11" s="171">
        <v>3939.76</v>
      </c>
      <c r="N11" s="170">
        <v>0</v>
      </c>
      <c r="O11" s="170">
        <v>0</v>
      </c>
      <c r="P11" s="170">
        <v>0.44500000000000001</v>
      </c>
      <c r="Q11" s="170">
        <v>3.56</v>
      </c>
      <c r="R11" s="171"/>
      <c r="S11" s="171" t="s">
        <v>125</v>
      </c>
      <c r="T11" s="172" t="s">
        <v>125</v>
      </c>
      <c r="U11" s="153">
        <v>0.61151</v>
      </c>
      <c r="V11" s="153">
        <v>4.89208</v>
      </c>
      <c r="W11" s="153"/>
      <c r="X11" s="153"/>
      <c r="Y11" s="153" t="s">
        <v>126</v>
      </c>
      <c r="Z11" s="150"/>
      <c r="AA11" s="150"/>
      <c r="AB11" s="150"/>
      <c r="AC11" s="150"/>
      <c r="AD11" s="150"/>
      <c r="AE11" s="150"/>
      <c r="AF11" s="150"/>
      <c r="AG11" s="150" t="s">
        <v>133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67">
        <v>4</v>
      </c>
      <c r="B12" s="168" t="s">
        <v>134</v>
      </c>
      <c r="C12" s="174" t="s">
        <v>135</v>
      </c>
      <c r="D12" s="169" t="s">
        <v>124</v>
      </c>
      <c r="E12" s="170">
        <v>2.5072000000000001</v>
      </c>
      <c r="F12" s="171"/>
      <c r="G12" s="171"/>
      <c r="H12" s="171">
        <v>0</v>
      </c>
      <c r="I12" s="171">
        <v>0</v>
      </c>
      <c r="J12" s="171">
        <v>143.5</v>
      </c>
      <c r="K12" s="171">
        <v>359.78320000000002</v>
      </c>
      <c r="L12" s="171">
        <v>21</v>
      </c>
      <c r="M12" s="171">
        <v>435.33379999999994</v>
      </c>
      <c r="N12" s="170">
        <v>0</v>
      </c>
      <c r="O12" s="170">
        <v>0</v>
      </c>
      <c r="P12" s="170">
        <v>0</v>
      </c>
      <c r="Q12" s="170">
        <v>0</v>
      </c>
      <c r="R12" s="171"/>
      <c r="S12" s="171" t="s">
        <v>125</v>
      </c>
      <c r="T12" s="172" t="s">
        <v>125</v>
      </c>
      <c r="U12" s="153">
        <v>0.20399999999999999</v>
      </c>
      <c r="V12" s="153">
        <v>0.51146879999999995</v>
      </c>
      <c r="W12" s="153"/>
      <c r="X12" s="153"/>
      <c r="Y12" s="153" t="s">
        <v>126</v>
      </c>
      <c r="Z12" s="150"/>
      <c r="AA12" s="150"/>
      <c r="AB12" s="150"/>
      <c r="AC12" s="150"/>
      <c r="AD12" s="150"/>
      <c r="AE12" s="150"/>
      <c r="AF12" s="150"/>
      <c r="AG12" s="150" t="s">
        <v>127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x14ac:dyDescent="0.2">
      <c r="A13" s="155" t="s">
        <v>120</v>
      </c>
      <c r="B13" s="156" t="s">
        <v>57</v>
      </c>
      <c r="C13" s="173" t="s">
        <v>58</v>
      </c>
      <c r="D13" s="157"/>
      <c r="E13" s="158"/>
      <c r="F13" s="159"/>
      <c r="G13" s="159">
        <v>0</v>
      </c>
      <c r="H13" s="159"/>
      <c r="I13" s="159">
        <v>6354.7</v>
      </c>
      <c r="J13" s="159"/>
      <c r="K13" s="159">
        <v>2930.64</v>
      </c>
      <c r="L13" s="159"/>
      <c r="M13" s="159"/>
      <c r="N13" s="158"/>
      <c r="O13" s="158"/>
      <c r="P13" s="158"/>
      <c r="Q13" s="158"/>
      <c r="R13" s="159"/>
      <c r="S13" s="159"/>
      <c r="T13" s="160"/>
      <c r="U13" s="154"/>
      <c r="V13" s="154"/>
      <c r="W13" s="154"/>
      <c r="X13" s="154"/>
      <c r="Y13" s="154"/>
      <c r="AG13" t="s">
        <v>121</v>
      </c>
    </row>
    <row r="14" spans="1:60" ht="33.75" x14ac:dyDescent="0.2">
      <c r="A14" s="167">
        <v>5</v>
      </c>
      <c r="B14" s="168" t="s">
        <v>136</v>
      </c>
      <c r="C14" s="174" t="s">
        <v>137</v>
      </c>
      <c r="D14" s="169" t="s">
        <v>124</v>
      </c>
      <c r="E14" s="170">
        <v>0.82025999999999999</v>
      </c>
      <c r="F14" s="171"/>
      <c r="G14" s="171"/>
      <c r="H14" s="171">
        <v>7747.18</v>
      </c>
      <c r="I14" s="171">
        <v>6354.7018668000001</v>
      </c>
      <c r="J14" s="171">
        <v>3572.82</v>
      </c>
      <c r="K14" s="171">
        <v>2930.6413332000002</v>
      </c>
      <c r="L14" s="171">
        <v>21</v>
      </c>
      <c r="M14" s="171">
        <v>11235.261399999999</v>
      </c>
      <c r="N14" s="170">
        <v>3.62337</v>
      </c>
      <c r="O14" s="170">
        <v>2.9721054761999999</v>
      </c>
      <c r="P14" s="170">
        <v>0</v>
      </c>
      <c r="Q14" s="170">
        <v>0</v>
      </c>
      <c r="R14" s="171"/>
      <c r="S14" s="171" t="s">
        <v>125</v>
      </c>
      <c r="T14" s="172" t="s">
        <v>125</v>
      </c>
      <c r="U14" s="153">
        <v>5.2861099999999999</v>
      </c>
      <c r="V14" s="153">
        <v>4.3359845885999997</v>
      </c>
      <c r="W14" s="153"/>
      <c r="X14" s="153"/>
      <c r="Y14" s="153" t="s">
        <v>126</v>
      </c>
      <c r="Z14" s="150"/>
      <c r="AA14" s="150"/>
      <c r="AB14" s="150"/>
      <c r="AC14" s="150"/>
      <c r="AD14" s="150"/>
      <c r="AE14" s="150"/>
      <c r="AF14" s="150"/>
      <c r="AG14" s="150" t="s">
        <v>133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155" t="s">
        <v>120</v>
      </c>
      <c r="B15" s="156" t="s">
        <v>59</v>
      </c>
      <c r="C15" s="173" t="s">
        <v>60</v>
      </c>
      <c r="D15" s="157"/>
      <c r="E15" s="158"/>
      <c r="F15" s="159"/>
      <c r="G15" s="159">
        <v>0</v>
      </c>
      <c r="H15" s="159"/>
      <c r="I15" s="159">
        <v>2297.84</v>
      </c>
      <c r="J15" s="159"/>
      <c r="K15" s="159">
        <v>933.82</v>
      </c>
      <c r="L15" s="159"/>
      <c r="M15" s="159"/>
      <c r="N15" s="158"/>
      <c r="O15" s="158"/>
      <c r="P15" s="158"/>
      <c r="Q15" s="158"/>
      <c r="R15" s="159"/>
      <c r="S15" s="159"/>
      <c r="T15" s="160"/>
      <c r="U15" s="154"/>
      <c r="V15" s="154"/>
      <c r="W15" s="154"/>
      <c r="X15" s="154"/>
      <c r="Y15" s="154"/>
      <c r="AG15" t="s">
        <v>121</v>
      </c>
    </row>
    <row r="16" spans="1:60" ht="33.75" x14ac:dyDescent="0.2">
      <c r="A16" s="167">
        <v>6</v>
      </c>
      <c r="B16" s="168" t="s">
        <v>138</v>
      </c>
      <c r="C16" s="174" t="s">
        <v>139</v>
      </c>
      <c r="D16" s="169" t="s">
        <v>132</v>
      </c>
      <c r="E16" s="170">
        <v>3.8610000000000002</v>
      </c>
      <c r="F16" s="171"/>
      <c r="G16" s="171"/>
      <c r="H16" s="171">
        <v>595.14</v>
      </c>
      <c r="I16" s="171">
        <v>2297.83554</v>
      </c>
      <c r="J16" s="171">
        <v>241.86</v>
      </c>
      <c r="K16" s="171">
        <v>933.82146000000012</v>
      </c>
      <c r="L16" s="171">
        <v>21</v>
      </c>
      <c r="M16" s="171">
        <v>3910.3085999999998</v>
      </c>
      <c r="N16" s="170">
        <v>7.7859999999999999E-2</v>
      </c>
      <c r="O16" s="170">
        <v>0.30061746</v>
      </c>
      <c r="P16" s="170">
        <v>0</v>
      </c>
      <c r="Q16" s="170">
        <v>0</v>
      </c>
      <c r="R16" s="171"/>
      <c r="S16" s="171" t="s">
        <v>125</v>
      </c>
      <c r="T16" s="172" t="s">
        <v>125</v>
      </c>
      <c r="U16" s="153">
        <v>0.47499999999999998</v>
      </c>
      <c r="V16" s="153">
        <v>1.8339749999999999</v>
      </c>
      <c r="W16" s="153"/>
      <c r="X16" s="153"/>
      <c r="Y16" s="153" t="s">
        <v>126</v>
      </c>
      <c r="Z16" s="150"/>
      <c r="AA16" s="150"/>
      <c r="AB16" s="150"/>
      <c r="AC16" s="150"/>
      <c r="AD16" s="150"/>
      <c r="AE16" s="150"/>
      <c r="AF16" s="150"/>
      <c r="AG16" s="150" t="s">
        <v>127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x14ac:dyDescent="0.2">
      <c r="A17" s="155" t="s">
        <v>120</v>
      </c>
      <c r="B17" s="156" t="s">
        <v>61</v>
      </c>
      <c r="C17" s="173" t="s">
        <v>62</v>
      </c>
      <c r="D17" s="157"/>
      <c r="E17" s="158"/>
      <c r="F17" s="159"/>
      <c r="G17" s="159">
        <f>SUM(G18)</f>
        <v>0</v>
      </c>
      <c r="H17" s="159"/>
      <c r="I17" s="159">
        <v>0</v>
      </c>
      <c r="J17" s="159"/>
      <c r="K17" s="159">
        <v>0</v>
      </c>
      <c r="L17" s="159"/>
      <c r="M17" s="159"/>
      <c r="N17" s="158"/>
      <c r="O17" s="158"/>
      <c r="P17" s="158"/>
      <c r="Q17" s="158"/>
      <c r="R17" s="159"/>
      <c r="S17" s="159"/>
      <c r="T17" s="160"/>
      <c r="U17" s="154"/>
      <c r="V17" s="154"/>
      <c r="W17" s="154"/>
      <c r="X17" s="154"/>
      <c r="Y17" s="154"/>
      <c r="AG17" t="s">
        <v>121</v>
      </c>
    </row>
    <row r="18" spans="1:60" ht="33.75" x14ac:dyDescent="0.2">
      <c r="A18" s="167">
        <v>7</v>
      </c>
      <c r="B18" s="168" t="s">
        <v>140</v>
      </c>
      <c r="C18" s="174" t="s">
        <v>141</v>
      </c>
      <c r="D18" s="169" t="s">
        <v>142</v>
      </c>
      <c r="E18" s="170">
        <v>11.660589999999999</v>
      </c>
      <c r="F18" s="171"/>
      <c r="G18" s="171">
        <f>E18*F18</f>
        <v>0</v>
      </c>
      <c r="H18" s="171">
        <v>0</v>
      </c>
      <c r="I18" s="171">
        <v>0</v>
      </c>
      <c r="J18" s="171">
        <v>0</v>
      </c>
      <c r="K18" s="171">
        <v>0</v>
      </c>
      <c r="L18" s="171">
        <v>21</v>
      </c>
      <c r="M18" s="171">
        <v>0</v>
      </c>
      <c r="N18" s="170">
        <v>0</v>
      </c>
      <c r="O18" s="170">
        <v>0</v>
      </c>
      <c r="P18" s="170">
        <v>0</v>
      </c>
      <c r="Q18" s="170">
        <v>0</v>
      </c>
      <c r="R18" s="171"/>
      <c r="S18" s="171" t="s">
        <v>143</v>
      </c>
      <c r="T18" s="172" t="s">
        <v>144</v>
      </c>
      <c r="U18" s="153">
        <v>2.577</v>
      </c>
      <c r="V18" s="153">
        <v>30.049340429999997</v>
      </c>
      <c r="W18" s="153"/>
      <c r="X18" s="153"/>
      <c r="Y18" s="153" t="s">
        <v>126</v>
      </c>
      <c r="Z18" s="150"/>
      <c r="AA18" s="150"/>
      <c r="AB18" s="150"/>
      <c r="AC18" s="150"/>
      <c r="AD18" s="150"/>
      <c r="AE18" s="150"/>
      <c r="AF18" s="150"/>
      <c r="AG18" s="150" t="s">
        <v>127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55" t="s">
        <v>120</v>
      </c>
      <c r="B19" s="156" t="s">
        <v>63</v>
      </c>
      <c r="C19" s="173" t="s">
        <v>64</v>
      </c>
      <c r="D19" s="157"/>
      <c r="E19" s="158"/>
      <c r="F19" s="159"/>
      <c r="G19" s="159">
        <f>SUM(G20:G23)</f>
        <v>0</v>
      </c>
      <c r="H19" s="159"/>
      <c r="I19" s="159">
        <v>14280.91</v>
      </c>
      <c r="J19" s="159"/>
      <c r="K19" s="159">
        <v>9534.98</v>
      </c>
      <c r="L19" s="159"/>
      <c r="M19" s="159"/>
      <c r="N19" s="158"/>
      <c r="O19" s="158"/>
      <c r="P19" s="158"/>
      <c r="Q19" s="158"/>
      <c r="R19" s="159"/>
      <c r="S19" s="159"/>
      <c r="T19" s="160"/>
      <c r="U19" s="154"/>
      <c r="V19" s="154"/>
      <c r="W19" s="154"/>
      <c r="X19" s="154"/>
      <c r="Y19" s="154"/>
      <c r="AG19" t="s">
        <v>121</v>
      </c>
    </row>
    <row r="20" spans="1:60" ht="33.75" x14ac:dyDescent="0.2">
      <c r="A20" s="167">
        <v>8</v>
      </c>
      <c r="B20" s="168" t="s">
        <v>145</v>
      </c>
      <c r="C20" s="174" t="s">
        <v>146</v>
      </c>
      <c r="D20" s="169" t="s">
        <v>132</v>
      </c>
      <c r="E20" s="170">
        <v>36.308999999999997</v>
      </c>
      <c r="F20" s="171"/>
      <c r="G20" s="171"/>
      <c r="H20" s="171">
        <v>15.32</v>
      </c>
      <c r="I20" s="171">
        <v>556.25387999999998</v>
      </c>
      <c r="J20" s="171">
        <v>46.28</v>
      </c>
      <c r="K20" s="171">
        <v>1680.3805199999999</v>
      </c>
      <c r="L20" s="171">
        <v>21</v>
      </c>
      <c r="M20" s="171">
        <v>2706.3223000000003</v>
      </c>
      <c r="N20" s="170">
        <v>2.1000000000000001E-4</v>
      </c>
      <c r="O20" s="170">
        <v>7.6248899999999996E-3</v>
      </c>
      <c r="P20" s="170">
        <v>0</v>
      </c>
      <c r="Q20" s="170">
        <v>0</v>
      </c>
      <c r="R20" s="171"/>
      <c r="S20" s="171" t="s">
        <v>147</v>
      </c>
      <c r="T20" s="172" t="s">
        <v>147</v>
      </c>
      <c r="U20" s="153">
        <v>9.5000000000000001E-2</v>
      </c>
      <c r="V20" s="153">
        <v>3.4493549999999997</v>
      </c>
      <c r="W20" s="153"/>
      <c r="X20" s="153"/>
      <c r="Y20" s="153" t="s">
        <v>126</v>
      </c>
      <c r="Z20" s="150"/>
      <c r="AA20" s="150"/>
      <c r="AB20" s="150"/>
      <c r="AC20" s="150"/>
      <c r="AD20" s="150"/>
      <c r="AE20" s="150"/>
      <c r="AF20" s="150"/>
      <c r="AG20" s="150" t="s">
        <v>127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22.5" x14ac:dyDescent="0.2">
      <c r="A21" s="167">
        <v>9</v>
      </c>
      <c r="B21" s="168" t="s">
        <v>148</v>
      </c>
      <c r="C21" s="174" t="s">
        <v>149</v>
      </c>
      <c r="D21" s="169" t="s">
        <v>132</v>
      </c>
      <c r="E21" s="170">
        <v>36.308999999999997</v>
      </c>
      <c r="F21" s="171"/>
      <c r="G21" s="171"/>
      <c r="H21" s="171">
        <v>352.42</v>
      </c>
      <c r="I21" s="171">
        <v>12796.01778</v>
      </c>
      <c r="J21" s="171">
        <v>209.58</v>
      </c>
      <c r="K21" s="171">
        <v>7609.6402200000002</v>
      </c>
      <c r="L21" s="171">
        <v>21</v>
      </c>
      <c r="M21" s="171">
        <v>24690.848600000001</v>
      </c>
      <c r="N21" s="170">
        <v>3.6800000000000001E-3</v>
      </c>
      <c r="O21" s="170">
        <v>0.13361712000000001</v>
      </c>
      <c r="P21" s="170">
        <v>0</v>
      </c>
      <c r="Q21" s="170">
        <v>0</v>
      </c>
      <c r="R21" s="171"/>
      <c r="S21" s="171" t="s">
        <v>125</v>
      </c>
      <c r="T21" s="172" t="s">
        <v>125</v>
      </c>
      <c r="U21" s="153">
        <v>0.38500000000000001</v>
      </c>
      <c r="V21" s="153">
        <v>13.978964999999999</v>
      </c>
      <c r="W21" s="153"/>
      <c r="X21" s="153"/>
      <c r="Y21" s="153" t="s">
        <v>126</v>
      </c>
      <c r="Z21" s="150"/>
      <c r="AA21" s="150"/>
      <c r="AB21" s="150"/>
      <c r="AC21" s="150"/>
      <c r="AD21" s="150"/>
      <c r="AE21" s="150"/>
      <c r="AF21" s="150"/>
      <c r="AG21" s="150" t="s">
        <v>127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x14ac:dyDescent="0.2">
      <c r="A22" s="167">
        <v>10</v>
      </c>
      <c r="B22" s="168" t="s">
        <v>150</v>
      </c>
      <c r="C22" s="174" t="s">
        <v>151</v>
      </c>
      <c r="D22" s="169" t="s">
        <v>132</v>
      </c>
      <c r="E22" s="170">
        <v>1.8</v>
      </c>
      <c r="F22" s="171"/>
      <c r="G22" s="171"/>
      <c r="H22" s="171">
        <v>515.91</v>
      </c>
      <c r="I22" s="171">
        <v>928.63799999999992</v>
      </c>
      <c r="J22" s="171">
        <v>136.09</v>
      </c>
      <c r="K22" s="171">
        <v>244.96200000000002</v>
      </c>
      <c r="L22" s="171">
        <v>21</v>
      </c>
      <c r="M22" s="171">
        <v>1420.0559999999998</v>
      </c>
      <c r="N22" s="170">
        <v>1.6999999999999999E-3</v>
      </c>
      <c r="O22" s="170">
        <v>3.0599999999999998E-3</v>
      </c>
      <c r="P22" s="170">
        <v>0</v>
      </c>
      <c r="Q22" s="170">
        <v>0</v>
      </c>
      <c r="R22" s="171"/>
      <c r="S22" s="171" t="s">
        <v>125</v>
      </c>
      <c r="T22" s="172" t="s">
        <v>125</v>
      </c>
      <c r="U22" s="153">
        <v>0.25</v>
      </c>
      <c r="V22" s="153">
        <v>0.45</v>
      </c>
      <c r="W22" s="153"/>
      <c r="X22" s="153"/>
      <c r="Y22" s="153" t="s">
        <v>126</v>
      </c>
      <c r="Z22" s="150"/>
      <c r="AA22" s="150"/>
      <c r="AB22" s="150"/>
      <c r="AC22" s="150"/>
      <c r="AD22" s="150"/>
      <c r="AE22" s="150"/>
      <c r="AF22" s="150"/>
      <c r="AG22" s="150" t="s">
        <v>127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x14ac:dyDescent="0.2">
      <c r="A23" s="167">
        <v>11</v>
      </c>
      <c r="B23" s="168" t="s">
        <v>152</v>
      </c>
      <c r="C23" s="174" t="s">
        <v>153</v>
      </c>
      <c r="D23" s="169" t="s">
        <v>142</v>
      </c>
      <c r="E23" s="170">
        <v>0.14430000000000001</v>
      </c>
      <c r="F23" s="171"/>
      <c r="G23" s="171">
        <f>E23*F23</f>
        <v>0</v>
      </c>
      <c r="H23" s="171">
        <v>0</v>
      </c>
      <c r="I23" s="171">
        <v>0</v>
      </c>
      <c r="J23" s="171">
        <v>0</v>
      </c>
      <c r="K23" s="171">
        <v>0</v>
      </c>
      <c r="L23" s="171">
        <v>21</v>
      </c>
      <c r="M23" s="171">
        <v>0</v>
      </c>
      <c r="N23" s="170">
        <v>0</v>
      </c>
      <c r="O23" s="170">
        <v>0</v>
      </c>
      <c r="P23" s="170">
        <v>0</v>
      </c>
      <c r="Q23" s="170">
        <v>0</v>
      </c>
      <c r="R23" s="171"/>
      <c r="S23" s="171" t="s">
        <v>143</v>
      </c>
      <c r="T23" s="172" t="s">
        <v>144</v>
      </c>
      <c r="U23" s="153">
        <v>1.5669999999999999</v>
      </c>
      <c r="V23" s="153">
        <v>0.22611810000000002</v>
      </c>
      <c r="W23" s="153"/>
      <c r="X23" s="153"/>
      <c r="Y23" s="153" t="s">
        <v>126</v>
      </c>
      <c r="Z23" s="150"/>
      <c r="AA23" s="150"/>
      <c r="AB23" s="150"/>
      <c r="AC23" s="150"/>
      <c r="AD23" s="150"/>
      <c r="AE23" s="150"/>
      <c r="AF23" s="150"/>
      <c r="AG23" s="150" t="s">
        <v>127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55" t="s">
        <v>120</v>
      </c>
      <c r="B24" s="156" t="s">
        <v>65</v>
      </c>
      <c r="C24" s="173" t="s">
        <v>66</v>
      </c>
      <c r="D24" s="157"/>
      <c r="E24" s="158"/>
      <c r="F24" s="159"/>
      <c r="G24" s="159">
        <f>SUM(G25:G28)</f>
        <v>0</v>
      </c>
      <c r="H24" s="159"/>
      <c r="I24" s="159">
        <v>7271.62</v>
      </c>
      <c r="J24" s="159"/>
      <c r="K24" s="159">
        <v>1818.61</v>
      </c>
      <c r="L24" s="159"/>
      <c r="M24" s="159"/>
      <c r="N24" s="158"/>
      <c r="O24" s="158"/>
      <c r="P24" s="158"/>
      <c r="Q24" s="158"/>
      <c r="R24" s="159"/>
      <c r="S24" s="159"/>
      <c r="T24" s="160"/>
      <c r="U24" s="154"/>
      <c r="V24" s="154"/>
      <c r="W24" s="154"/>
      <c r="X24" s="154"/>
      <c r="Y24" s="154"/>
      <c r="AG24" t="s">
        <v>121</v>
      </c>
    </row>
    <row r="25" spans="1:60" ht="33.75" x14ac:dyDescent="0.2">
      <c r="A25" s="167">
        <v>12</v>
      </c>
      <c r="B25" s="168" t="s">
        <v>154</v>
      </c>
      <c r="C25" s="174" t="s">
        <v>155</v>
      </c>
      <c r="D25" s="169" t="s">
        <v>132</v>
      </c>
      <c r="E25" s="170">
        <v>8.6609999999999996</v>
      </c>
      <c r="F25" s="171"/>
      <c r="G25" s="171"/>
      <c r="H25" s="171">
        <v>304.07</v>
      </c>
      <c r="I25" s="171">
        <v>2633.5502699999997</v>
      </c>
      <c r="J25" s="171">
        <v>174.43</v>
      </c>
      <c r="K25" s="171">
        <v>1510.7382299999999</v>
      </c>
      <c r="L25" s="171">
        <v>21</v>
      </c>
      <c r="M25" s="171">
        <v>5014.5909000000001</v>
      </c>
      <c r="N25" s="170">
        <v>2.6099999999999999E-3</v>
      </c>
      <c r="O25" s="170">
        <v>2.2605209999999997E-2</v>
      </c>
      <c r="P25" s="170">
        <v>0</v>
      </c>
      <c r="Q25" s="170">
        <v>0</v>
      </c>
      <c r="R25" s="171"/>
      <c r="S25" s="171" t="s">
        <v>125</v>
      </c>
      <c r="T25" s="172" t="s">
        <v>125</v>
      </c>
      <c r="U25" s="153">
        <v>0.317</v>
      </c>
      <c r="V25" s="153">
        <v>2.7455370000000001</v>
      </c>
      <c r="W25" s="153"/>
      <c r="X25" s="153"/>
      <c r="Y25" s="153" t="s">
        <v>126</v>
      </c>
      <c r="Z25" s="150"/>
      <c r="AA25" s="150"/>
      <c r="AB25" s="150"/>
      <c r="AC25" s="150"/>
      <c r="AD25" s="150"/>
      <c r="AE25" s="150"/>
      <c r="AF25" s="150"/>
      <c r="AG25" s="150" t="s">
        <v>127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">
      <c r="A26" s="167">
        <v>13</v>
      </c>
      <c r="B26" s="168" t="s">
        <v>156</v>
      </c>
      <c r="C26" s="174" t="s">
        <v>157</v>
      </c>
      <c r="D26" s="169" t="s">
        <v>158</v>
      </c>
      <c r="E26" s="170">
        <v>7.7220000000000004</v>
      </c>
      <c r="F26" s="171"/>
      <c r="G26" s="171"/>
      <c r="H26" s="171">
        <v>8.43</v>
      </c>
      <c r="I26" s="171">
        <v>65.096460000000008</v>
      </c>
      <c r="J26" s="171">
        <v>39.869999999999997</v>
      </c>
      <c r="K26" s="171">
        <v>307.87614000000002</v>
      </c>
      <c r="L26" s="171">
        <v>21</v>
      </c>
      <c r="M26" s="171">
        <v>451.29370000000006</v>
      </c>
      <c r="N26" s="170">
        <v>3.4000000000000002E-4</v>
      </c>
      <c r="O26" s="170">
        <v>2.6254800000000003E-3</v>
      </c>
      <c r="P26" s="170">
        <v>0</v>
      </c>
      <c r="Q26" s="170">
        <v>0</v>
      </c>
      <c r="R26" s="171"/>
      <c r="S26" s="171" t="s">
        <v>125</v>
      </c>
      <c r="T26" s="172" t="s">
        <v>125</v>
      </c>
      <c r="U26" s="153">
        <v>0.08</v>
      </c>
      <c r="V26" s="153">
        <v>0.61776000000000009</v>
      </c>
      <c r="W26" s="153"/>
      <c r="X26" s="153"/>
      <c r="Y26" s="153" t="s">
        <v>126</v>
      </c>
      <c r="Z26" s="150"/>
      <c r="AA26" s="150"/>
      <c r="AB26" s="150"/>
      <c r="AC26" s="150"/>
      <c r="AD26" s="150"/>
      <c r="AE26" s="150"/>
      <c r="AF26" s="150"/>
      <c r="AG26" s="150" t="s">
        <v>127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33.75" x14ac:dyDescent="0.2">
      <c r="A27" s="167">
        <v>14</v>
      </c>
      <c r="B27" s="168" t="s">
        <v>159</v>
      </c>
      <c r="C27" s="174" t="s">
        <v>160</v>
      </c>
      <c r="D27" s="169" t="s">
        <v>124</v>
      </c>
      <c r="E27" s="170">
        <v>0.92664000000000002</v>
      </c>
      <c r="F27" s="171"/>
      <c r="G27" s="171"/>
      <c r="H27" s="171">
        <v>4935</v>
      </c>
      <c r="I27" s="171">
        <v>4572.9683999999997</v>
      </c>
      <c r="J27" s="171">
        <v>0</v>
      </c>
      <c r="K27" s="171">
        <v>0</v>
      </c>
      <c r="L27" s="171">
        <v>21</v>
      </c>
      <c r="M27" s="171">
        <v>5533.2937000000002</v>
      </c>
      <c r="N27" s="170">
        <v>0.02</v>
      </c>
      <c r="O27" s="170">
        <v>1.8532800000000002E-2</v>
      </c>
      <c r="P27" s="170">
        <v>0</v>
      </c>
      <c r="Q27" s="170">
        <v>0</v>
      </c>
      <c r="R27" s="171" t="s">
        <v>161</v>
      </c>
      <c r="S27" s="171" t="s">
        <v>125</v>
      </c>
      <c r="T27" s="172" t="s">
        <v>125</v>
      </c>
      <c r="U27" s="153">
        <v>0</v>
      </c>
      <c r="V27" s="153">
        <v>0</v>
      </c>
      <c r="W27" s="153"/>
      <c r="X27" s="153"/>
      <c r="Y27" s="153" t="s">
        <v>126</v>
      </c>
      <c r="Z27" s="150"/>
      <c r="AA27" s="150"/>
      <c r="AB27" s="150"/>
      <c r="AC27" s="150"/>
      <c r="AD27" s="150"/>
      <c r="AE27" s="150"/>
      <c r="AF27" s="150"/>
      <c r="AG27" s="150" t="s">
        <v>162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x14ac:dyDescent="0.2">
      <c r="A28" s="167">
        <v>15</v>
      </c>
      <c r="B28" s="168" t="s">
        <v>163</v>
      </c>
      <c r="C28" s="174" t="s">
        <v>164</v>
      </c>
      <c r="D28" s="169" t="s">
        <v>142</v>
      </c>
      <c r="E28" s="170">
        <v>4.376E-2</v>
      </c>
      <c r="F28" s="171"/>
      <c r="G28" s="171">
        <f>E28*F28</f>
        <v>0</v>
      </c>
      <c r="H28" s="171">
        <v>0</v>
      </c>
      <c r="I28" s="171">
        <v>0</v>
      </c>
      <c r="J28" s="171">
        <v>0</v>
      </c>
      <c r="K28" s="171">
        <v>0</v>
      </c>
      <c r="L28" s="171">
        <v>21</v>
      </c>
      <c r="M28" s="171">
        <v>0</v>
      </c>
      <c r="N28" s="170">
        <v>0</v>
      </c>
      <c r="O28" s="170">
        <v>0</v>
      </c>
      <c r="P28" s="170">
        <v>0</v>
      </c>
      <c r="Q28" s="170">
        <v>0</v>
      </c>
      <c r="R28" s="171"/>
      <c r="S28" s="171" t="s">
        <v>143</v>
      </c>
      <c r="T28" s="172" t="s">
        <v>144</v>
      </c>
      <c r="U28" s="153">
        <v>2.048</v>
      </c>
      <c r="V28" s="153">
        <v>8.9620480000000002E-2</v>
      </c>
      <c r="W28" s="153"/>
      <c r="X28" s="153"/>
      <c r="Y28" s="153" t="s">
        <v>126</v>
      </c>
      <c r="Z28" s="150"/>
      <c r="AA28" s="150"/>
      <c r="AB28" s="150"/>
      <c r="AC28" s="150"/>
      <c r="AD28" s="150"/>
      <c r="AE28" s="150"/>
      <c r="AF28" s="150"/>
      <c r="AG28" s="150" t="s">
        <v>127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x14ac:dyDescent="0.2">
      <c r="A29" s="155" t="s">
        <v>120</v>
      </c>
      <c r="B29" s="156" t="s">
        <v>67</v>
      </c>
      <c r="C29" s="173" t="s">
        <v>68</v>
      </c>
      <c r="D29" s="157"/>
      <c r="E29" s="158"/>
      <c r="F29" s="159"/>
      <c r="G29" s="159">
        <v>0</v>
      </c>
      <c r="H29" s="159"/>
      <c r="I29" s="159">
        <v>3852.12</v>
      </c>
      <c r="J29" s="159"/>
      <c r="K29" s="159">
        <v>868.12</v>
      </c>
      <c r="L29" s="159"/>
      <c r="M29" s="159"/>
      <c r="N29" s="158"/>
      <c r="O29" s="158"/>
      <c r="P29" s="158"/>
      <c r="Q29" s="158"/>
      <c r="R29" s="159"/>
      <c r="S29" s="159"/>
      <c r="T29" s="160"/>
      <c r="U29" s="154"/>
      <c r="V29" s="154"/>
      <c r="W29" s="154"/>
      <c r="X29" s="154"/>
      <c r="Y29" s="154"/>
      <c r="AG29" t="s">
        <v>121</v>
      </c>
    </row>
    <row r="30" spans="1:60" ht="22.5" x14ac:dyDescent="0.2">
      <c r="A30" s="167">
        <v>16</v>
      </c>
      <c r="B30" s="168" t="s">
        <v>165</v>
      </c>
      <c r="C30" s="174" t="s">
        <v>166</v>
      </c>
      <c r="D30" s="169" t="s">
        <v>132</v>
      </c>
      <c r="E30" s="170">
        <v>3.87</v>
      </c>
      <c r="F30" s="171"/>
      <c r="G30" s="171"/>
      <c r="H30" s="171">
        <v>0</v>
      </c>
      <c r="I30" s="171">
        <v>0</v>
      </c>
      <c r="J30" s="171">
        <v>81.7</v>
      </c>
      <c r="K30" s="171">
        <v>316.17900000000003</v>
      </c>
      <c r="L30" s="171">
        <v>21</v>
      </c>
      <c r="M30" s="171">
        <v>382.57780000000002</v>
      </c>
      <c r="N30" s="170">
        <v>0</v>
      </c>
      <c r="O30" s="170">
        <v>0</v>
      </c>
      <c r="P30" s="170">
        <v>0</v>
      </c>
      <c r="Q30" s="170">
        <v>0</v>
      </c>
      <c r="R30" s="171"/>
      <c r="S30" s="171" t="s">
        <v>125</v>
      </c>
      <c r="T30" s="172" t="s">
        <v>125</v>
      </c>
      <c r="U30" s="153">
        <v>0.15</v>
      </c>
      <c r="V30" s="153">
        <v>0.58050000000000002</v>
      </c>
      <c r="W30" s="153"/>
      <c r="X30" s="153"/>
      <c r="Y30" s="153" t="s">
        <v>126</v>
      </c>
      <c r="Z30" s="150"/>
      <c r="AA30" s="150"/>
      <c r="AB30" s="150"/>
      <c r="AC30" s="150"/>
      <c r="AD30" s="150"/>
      <c r="AE30" s="150"/>
      <c r="AF30" s="150"/>
      <c r="AG30" s="150" t="s">
        <v>127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2.5" x14ac:dyDescent="0.2">
      <c r="A31" s="167">
        <v>17</v>
      </c>
      <c r="B31" s="168" t="s">
        <v>167</v>
      </c>
      <c r="C31" s="174" t="s">
        <v>168</v>
      </c>
      <c r="D31" s="169" t="s">
        <v>132</v>
      </c>
      <c r="E31" s="170">
        <v>1.8</v>
      </c>
      <c r="F31" s="171"/>
      <c r="G31" s="171"/>
      <c r="H31" s="171">
        <v>6.66</v>
      </c>
      <c r="I31" s="171">
        <v>11.988000000000001</v>
      </c>
      <c r="J31" s="171">
        <v>86.24</v>
      </c>
      <c r="K31" s="171">
        <v>155.232</v>
      </c>
      <c r="L31" s="171">
        <v>21</v>
      </c>
      <c r="M31" s="171">
        <v>202.33619999999999</v>
      </c>
      <c r="N31" s="170">
        <v>2.3000000000000001E-4</v>
      </c>
      <c r="O31" s="170">
        <v>4.1400000000000003E-4</v>
      </c>
      <c r="P31" s="170">
        <v>0</v>
      </c>
      <c r="Q31" s="170">
        <v>0</v>
      </c>
      <c r="R31" s="171"/>
      <c r="S31" s="171" t="s">
        <v>125</v>
      </c>
      <c r="T31" s="172" t="s">
        <v>125</v>
      </c>
      <c r="U31" s="153">
        <v>0.161</v>
      </c>
      <c r="V31" s="153">
        <v>0.2898</v>
      </c>
      <c r="W31" s="153"/>
      <c r="X31" s="153"/>
      <c r="Y31" s="153" t="s">
        <v>126</v>
      </c>
      <c r="Z31" s="150"/>
      <c r="AA31" s="150"/>
      <c r="AB31" s="150"/>
      <c r="AC31" s="150"/>
      <c r="AD31" s="150"/>
      <c r="AE31" s="150"/>
      <c r="AF31" s="150"/>
      <c r="AG31" s="150" t="s">
        <v>127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33.75" x14ac:dyDescent="0.2">
      <c r="A32" s="167">
        <v>18</v>
      </c>
      <c r="B32" s="168" t="s">
        <v>169</v>
      </c>
      <c r="C32" s="174" t="s">
        <v>170</v>
      </c>
      <c r="D32" s="169" t="s">
        <v>132</v>
      </c>
      <c r="E32" s="170">
        <v>3.8610000000000002</v>
      </c>
      <c r="F32" s="171"/>
      <c r="G32" s="171"/>
      <c r="H32" s="171">
        <v>331.75</v>
      </c>
      <c r="I32" s="171">
        <v>1280.8867500000001</v>
      </c>
      <c r="J32" s="171">
        <v>102.75</v>
      </c>
      <c r="K32" s="171">
        <v>396.71775000000002</v>
      </c>
      <c r="L32" s="171">
        <v>21</v>
      </c>
      <c r="M32" s="171">
        <v>2029.896</v>
      </c>
      <c r="N32" s="170">
        <v>4.7400000000000003E-3</v>
      </c>
      <c r="O32" s="170">
        <v>1.830114E-2</v>
      </c>
      <c r="P32" s="170">
        <v>0</v>
      </c>
      <c r="Q32" s="170">
        <v>0</v>
      </c>
      <c r="R32" s="171"/>
      <c r="S32" s="171" t="s">
        <v>125</v>
      </c>
      <c r="T32" s="172" t="s">
        <v>125</v>
      </c>
      <c r="U32" s="153">
        <v>0.18909999999999999</v>
      </c>
      <c r="V32" s="153">
        <v>0.73011510000000002</v>
      </c>
      <c r="W32" s="153"/>
      <c r="X32" s="153"/>
      <c r="Y32" s="153" t="s">
        <v>126</v>
      </c>
      <c r="Z32" s="150"/>
      <c r="AA32" s="150"/>
      <c r="AB32" s="150"/>
      <c r="AC32" s="150"/>
      <c r="AD32" s="150"/>
      <c r="AE32" s="150"/>
      <c r="AF32" s="150"/>
      <c r="AG32" s="150" t="s">
        <v>133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45" x14ac:dyDescent="0.2">
      <c r="A33" s="167">
        <v>19</v>
      </c>
      <c r="B33" s="168" t="s">
        <v>171</v>
      </c>
      <c r="C33" s="174" t="s">
        <v>172</v>
      </c>
      <c r="D33" s="169" t="s">
        <v>132</v>
      </c>
      <c r="E33" s="170">
        <v>3.87</v>
      </c>
      <c r="F33" s="171"/>
      <c r="G33" s="171"/>
      <c r="H33" s="171">
        <v>248</v>
      </c>
      <c r="I33" s="171">
        <v>959.76</v>
      </c>
      <c r="J33" s="171">
        <v>0</v>
      </c>
      <c r="K33" s="171">
        <v>0</v>
      </c>
      <c r="L33" s="171">
        <v>21</v>
      </c>
      <c r="M33" s="171">
        <v>1161.3096</v>
      </c>
      <c r="N33" s="170">
        <v>1.83E-3</v>
      </c>
      <c r="O33" s="170">
        <v>7.0821E-3</v>
      </c>
      <c r="P33" s="170">
        <v>0</v>
      </c>
      <c r="Q33" s="170">
        <v>0</v>
      </c>
      <c r="R33" s="171" t="s">
        <v>161</v>
      </c>
      <c r="S33" s="171" t="s">
        <v>173</v>
      </c>
      <c r="T33" s="172" t="s">
        <v>173</v>
      </c>
      <c r="U33" s="153">
        <v>0</v>
      </c>
      <c r="V33" s="153">
        <v>0</v>
      </c>
      <c r="W33" s="153"/>
      <c r="X33" s="153"/>
      <c r="Y33" s="153" t="s">
        <v>126</v>
      </c>
      <c r="Z33" s="150"/>
      <c r="AA33" s="150"/>
      <c r="AB33" s="150"/>
      <c r="AC33" s="150"/>
      <c r="AD33" s="150"/>
      <c r="AE33" s="150"/>
      <c r="AF33" s="150"/>
      <c r="AG33" s="150" t="s">
        <v>162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45" x14ac:dyDescent="0.2">
      <c r="A34" s="167">
        <v>20</v>
      </c>
      <c r="B34" s="168" t="s">
        <v>174</v>
      </c>
      <c r="C34" s="174" t="s">
        <v>175</v>
      </c>
      <c r="D34" s="169" t="s">
        <v>132</v>
      </c>
      <c r="E34" s="170">
        <v>3.87</v>
      </c>
      <c r="F34" s="171"/>
      <c r="G34" s="171"/>
      <c r="H34" s="171">
        <v>314</v>
      </c>
      <c r="I34" s="171">
        <v>1215.18</v>
      </c>
      <c r="J34" s="171">
        <v>0</v>
      </c>
      <c r="K34" s="171">
        <v>0</v>
      </c>
      <c r="L34" s="171">
        <v>21</v>
      </c>
      <c r="M34" s="171">
        <v>1470.3678</v>
      </c>
      <c r="N34" s="170">
        <v>1.9E-3</v>
      </c>
      <c r="O34" s="170">
        <v>7.3530000000000002E-3</v>
      </c>
      <c r="P34" s="170">
        <v>0</v>
      </c>
      <c r="Q34" s="170">
        <v>0</v>
      </c>
      <c r="R34" s="171" t="s">
        <v>161</v>
      </c>
      <c r="S34" s="171" t="s">
        <v>173</v>
      </c>
      <c r="T34" s="172" t="s">
        <v>173</v>
      </c>
      <c r="U34" s="153">
        <v>0</v>
      </c>
      <c r="V34" s="153">
        <v>0</v>
      </c>
      <c r="W34" s="153"/>
      <c r="X34" s="153"/>
      <c r="Y34" s="153" t="s">
        <v>126</v>
      </c>
      <c r="Z34" s="150"/>
      <c r="AA34" s="150"/>
      <c r="AB34" s="150"/>
      <c r="AC34" s="150"/>
      <c r="AD34" s="150"/>
      <c r="AE34" s="150"/>
      <c r="AF34" s="150"/>
      <c r="AG34" s="150" t="s">
        <v>162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ht="45" x14ac:dyDescent="0.2">
      <c r="A35" s="167">
        <v>21</v>
      </c>
      <c r="B35" s="168" t="s">
        <v>176</v>
      </c>
      <c r="C35" s="174" t="s">
        <v>177</v>
      </c>
      <c r="D35" s="169" t="s">
        <v>132</v>
      </c>
      <c r="E35" s="170">
        <v>1.8</v>
      </c>
      <c r="F35" s="171"/>
      <c r="G35" s="171"/>
      <c r="H35" s="171">
        <v>213.5</v>
      </c>
      <c r="I35" s="171">
        <v>384.3</v>
      </c>
      <c r="J35" s="171">
        <v>0</v>
      </c>
      <c r="K35" s="171">
        <v>0</v>
      </c>
      <c r="L35" s="171">
        <v>21</v>
      </c>
      <c r="M35" s="171">
        <v>465.00299999999999</v>
      </c>
      <c r="N35" s="170">
        <v>4.4999999999999997E-3</v>
      </c>
      <c r="O35" s="170">
        <v>8.0999999999999996E-3</v>
      </c>
      <c r="P35" s="170">
        <v>0</v>
      </c>
      <c r="Q35" s="170">
        <v>0</v>
      </c>
      <c r="R35" s="171" t="s">
        <v>161</v>
      </c>
      <c r="S35" s="171" t="s">
        <v>178</v>
      </c>
      <c r="T35" s="172" t="s">
        <v>178</v>
      </c>
      <c r="U35" s="153">
        <v>0</v>
      </c>
      <c r="V35" s="153">
        <v>0</v>
      </c>
      <c r="W35" s="153"/>
      <c r="X35" s="153"/>
      <c r="Y35" s="153" t="s">
        <v>126</v>
      </c>
      <c r="Z35" s="150"/>
      <c r="AA35" s="150"/>
      <c r="AB35" s="150"/>
      <c r="AC35" s="150"/>
      <c r="AD35" s="150"/>
      <c r="AE35" s="150"/>
      <c r="AF35" s="150"/>
      <c r="AG35" s="150" t="s">
        <v>162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x14ac:dyDescent="0.2">
      <c r="A36" s="155" t="s">
        <v>120</v>
      </c>
      <c r="B36" s="156" t="s">
        <v>69</v>
      </c>
      <c r="C36" s="173" t="s">
        <v>70</v>
      </c>
      <c r="D36" s="157"/>
      <c r="E36" s="158"/>
      <c r="F36" s="159"/>
      <c r="G36" s="159">
        <f>SUM(G37:G42)</f>
        <v>0</v>
      </c>
      <c r="H36" s="159"/>
      <c r="I36" s="159">
        <v>7745.3</v>
      </c>
      <c r="J36" s="159"/>
      <c r="K36" s="159">
        <v>3154.7</v>
      </c>
      <c r="L36" s="159"/>
      <c r="M36" s="159"/>
      <c r="N36" s="158"/>
      <c r="O36" s="158"/>
      <c r="P36" s="158"/>
      <c r="Q36" s="158"/>
      <c r="R36" s="159"/>
      <c r="S36" s="159"/>
      <c r="T36" s="160"/>
      <c r="U36" s="154"/>
      <c r="V36" s="154"/>
      <c r="W36" s="154"/>
      <c r="X36" s="154"/>
      <c r="Y36" s="154"/>
      <c r="AG36" t="s">
        <v>121</v>
      </c>
    </row>
    <row r="37" spans="1:60" ht="22.5" x14ac:dyDescent="0.2">
      <c r="A37" s="167">
        <v>22</v>
      </c>
      <c r="B37" s="168" t="s">
        <v>179</v>
      </c>
      <c r="C37" s="174" t="s">
        <v>180</v>
      </c>
      <c r="D37" s="169" t="s">
        <v>158</v>
      </c>
      <c r="E37" s="170">
        <v>5</v>
      </c>
      <c r="F37" s="171"/>
      <c r="G37" s="171"/>
      <c r="H37" s="171">
        <v>1253.54</v>
      </c>
      <c r="I37" s="171">
        <v>6267.7</v>
      </c>
      <c r="J37" s="171">
        <v>457.46</v>
      </c>
      <c r="K37" s="171">
        <v>2287.2999999999997</v>
      </c>
      <c r="L37" s="171">
        <v>21</v>
      </c>
      <c r="M37" s="171">
        <v>10351.549999999999</v>
      </c>
      <c r="N37" s="170">
        <v>1.47E-3</v>
      </c>
      <c r="O37" s="170">
        <v>7.3499999999999998E-3</v>
      </c>
      <c r="P37" s="170">
        <v>0</v>
      </c>
      <c r="Q37" s="170">
        <v>0</v>
      </c>
      <c r="R37" s="171"/>
      <c r="S37" s="171" t="s">
        <v>125</v>
      </c>
      <c r="T37" s="172" t="s">
        <v>125</v>
      </c>
      <c r="U37" s="153">
        <v>0.84150000000000003</v>
      </c>
      <c r="V37" s="153">
        <v>4.2075000000000005</v>
      </c>
      <c r="W37" s="153"/>
      <c r="X37" s="153"/>
      <c r="Y37" s="153" t="s">
        <v>126</v>
      </c>
      <c r="Z37" s="150"/>
      <c r="AA37" s="150"/>
      <c r="AB37" s="150"/>
      <c r="AC37" s="150"/>
      <c r="AD37" s="150"/>
      <c r="AE37" s="150"/>
      <c r="AF37" s="150"/>
      <c r="AG37" s="150" t="s">
        <v>127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x14ac:dyDescent="0.2">
      <c r="A38" s="167">
        <v>23</v>
      </c>
      <c r="B38" s="168" t="s">
        <v>181</v>
      </c>
      <c r="C38" s="174" t="s">
        <v>182</v>
      </c>
      <c r="D38" s="169" t="s">
        <v>158</v>
      </c>
      <c r="E38" s="170">
        <v>1</v>
      </c>
      <c r="F38" s="171"/>
      <c r="G38" s="171"/>
      <c r="H38" s="171">
        <v>1477.6</v>
      </c>
      <c r="I38" s="171">
        <v>1477.6</v>
      </c>
      <c r="J38" s="171">
        <v>433.4</v>
      </c>
      <c r="K38" s="171">
        <v>433.4</v>
      </c>
      <c r="L38" s="171">
        <v>21</v>
      </c>
      <c r="M38" s="171">
        <v>2312.31</v>
      </c>
      <c r="N38" s="170">
        <v>2.9199999999999999E-3</v>
      </c>
      <c r="O38" s="170">
        <v>2.9199999999999999E-3</v>
      </c>
      <c r="P38" s="170">
        <v>0</v>
      </c>
      <c r="Q38" s="170">
        <v>0</v>
      </c>
      <c r="R38" s="171"/>
      <c r="S38" s="171" t="s">
        <v>125</v>
      </c>
      <c r="T38" s="172" t="s">
        <v>125</v>
      </c>
      <c r="U38" s="153">
        <v>0.79730000000000001</v>
      </c>
      <c r="V38" s="153">
        <v>0.79730000000000001</v>
      </c>
      <c r="W38" s="153"/>
      <c r="X38" s="153"/>
      <c r="Y38" s="153" t="s">
        <v>126</v>
      </c>
      <c r="Z38" s="150"/>
      <c r="AA38" s="150"/>
      <c r="AB38" s="150"/>
      <c r="AC38" s="150"/>
      <c r="AD38" s="150"/>
      <c r="AE38" s="150"/>
      <c r="AF38" s="150"/>
      <c r="AG38" s="150" t="s">
        <v>127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x14ac:dyDescent="0.2">
      <c r="A39" s="167">
        <v>24</v>
      </c>
      <c r="B39" s="168" t="s">
        <v>183</v>
      </c>
      <c r="C39" s="174" t="s">
        <v>184</v>
      </c>
      <c r="D39" s="169" t="s">
        <v>158</v>
      </c>
      <c r="E39" s="170">
        <v>2</v>
      </c>
      <c r="F39" s="171"/>
      <c r="G39" s="171"/>
      <c r="H39" s="171">
        <v>0</v>
      </c>
      <c r="I39" s="171">
        <v>0</v>
      </c>
      <c r="J39" s="171">
        <v>217</v>
      </c>
      <c r="K39" s="171">
        <v>434</v>
      </c>
      <c r="L39" s="171">
        <v>21</v>
      </c>
      <c r="M39" s="171">
        <v>525.14</v>
      </c>
      <c r="N39" s="170">
        <v>0</v>
      </c>
      <c r="O39" s="170">
        <v>0</v>
      </c>
      <c r="P39" s="170">
        <v>0</v>
      </c>
      <c r="Q39" s="170">
        <v>0</v>
      </c>
      <c r="R39" s="171"/>
      <c r="S39" s="171" t="s">
        <v>125</v>
      </c>
      <c r="T39" s="172" t="s">
        <v>125</v>
      </c>
      <c r="U39" s="153">
        <v>0.434</v>
      </c>
      <c r="V39" s="153">
        <v>0.86799999999999999</v>
      </c>
      <c r="W39" s="153"/>
      <c r="X39" s="153"/>
      <c r="Y39" s="153" t="s">
        <v>126</v>
      </c>
      <c r="Z39" s="150"/>
      <c r="AA39" s="150"/>
      <c r="AB39" s="150"/>
      <c r="AC39" s="150"/>
      <c r="AD39" s="150"/>
      <c r="AE39" s="150"/>
      <c r="AF39" s="150"/>
      <c r="AG39" s="150" t="s">
        <v>127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">
      <c r="A40" s="167">
        <v>25</v>
      </c>
      <c r="B40" s="168" t="s">
        <v>185</v>
      </c>
      <c r="C40" s="174" t="s">
        <v>186</v>
      </c>
      <c r="D40" s="169" t="s">
        <v>187</v>
      </c>
      <c r="E40" s="170">
        <v>15</v>
      </c>
      <c r="F40" s="171"/>
      <c r="G40" s="171">
        <f>E40*F40</f>
        <v>0</v>
      </c>
      <c r="H40" s="171">
        <v>0</v>
      </c>
      <c r="I40" s="171">
        <v>0</v>
      </c>
      <c r="J40" s="171">
        <v>0</v>
      </c>
      <c r="K40" s="171">
        <v>0</v>
      </c>
      <c r="L40" s="171">
        <v>21</v>
      </c>
      <c r="M40" s="171">
        <v>0</v>
      </c>
      <c r="N40" s="170">
        <v>0</v>
      </c>
      <c r="O40" s="170">
        <v>0</v>
      </c>
      <c r="P40" s="170">
        <v>0</v>
      </c>
      <c r="Q40" s="170">
        <v>0</v>
      </c>
      <c r="R40" s="171"/>
      <c r="S40" s="171" t="s">
        <v>143</v>
      </c>
      <c r="T40" s="172" t="s">
        <v>144</v>
      </c>
      <c r="U40" s="153">
        <v>1</v>
      </c>
      <c r="V40" s="153">
        <v>15</v>
      </c>
      <c r="W40" s="153"/>
      <c r="X40" s="153"/>
      <c r="Y40" s="153" t="s">
        <v>126</v>
      </c>
      <c r="Z40" s="150"/>
      <c r="AA40" s="150"/>
      <c r="AB40" s="150"/>
      <c r="AC40" s="150"/>
      <c r="AD40" s="150"/>
      <c r="AE40" s="150"/>
      <c r="AF40" s="150"/>
      <c r="AG40" s="150" t="s">
        <v>127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x14ac:dyDescent="0.2">
      <c r="A41" s="167">
        <v>26</v>
      </c>
      <c r="B41" s="168" t="s">
        <v>188</v>
      </c>
      <c r="C41" s="174" t="s">
        <v>189</v>
      </c>
      <c r="D41" s="169" t="s">
        <v>190</v>
      </c>
      <c r="E41" s="170">
        <v>1</v>
      </c>
      <c r="F41" s="171"/>
      <c r="G41" s="171">
        <f>E41*F41</f>
        <v>0</v>
      </c>
      <c r="H41" s="171">
        <v>0</v>
      </c>
      <c r="I41" s="171">
        <v>0</v>
      </c>
      <c r="J41" s="171">
        <v>0</v>
      </c>
      <c r="K41" s="171">
        <v>0</v>
      </c>
      <c r="L41" s="171">
        <v>21</v>
      </c>
      <c r="M41" s="171">
        <v>0</v>
      </c>
      <c r="N41" s="170">
        <v>4.3999999999999997E-2</v>
      </c>
      <c r="O41" s="170">
        <v>4.3999999999999997E-2</v>
      </c>
      <c r="P41" s="170">
        <v>0</v>
      </c>
      <c r="Q41" s="170">
        <v>0</v>
      </c>
      <c r="R41" s="171"/>
      <c r="S41" s="171" t="s">
        <v>143</v>
      </c>
      <c r="T41" s="172" t="s">
        <v>144</v>
      </c>
      <c r="U41" s="153">
        <v>0</v>
      </c>
      <c r="V41" s="153">
        <v>0</v>
      </c>
      <c r="W41" s="153"/>
      <c r="X41" s="153"/>
      <c r="Y41" s="153" t="s">
        <v>126</v>
      </c>
      <c r="Z41" s="150"/>
      <c r="AA41" s="150"/>
      <c r="AB41" s="150"/>
      <c r="AC41" s="150"/>
      <c r="AD41" s="150"/>
      <c r="AE41" s="150"/>
      <c r="AF41" s="150"/>
      <c r="AG41" s="150" t="s">
        <v>162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x14ac:dyDescent="0.2">
      <c r="A42" s="167">
        <v>27</v>
      </c>
      <c r="B42" s="168" t="s">
        <v>191</v>
      </c>
      <c r="C42" s="174" t="s">
        <v>192</v>
      </c>
      <c r="D42" s="169" t="s">
        <v>142</v>
      </c>
      <c r="E42" s="170">
        <v>5.4269999999999999E-2</v>
      </c>
      <c r="F42" s="171"/>
      <c r="G42" s="171">
        <f>E42*F42</f>
        <v>0</v>
      </c>
      <c r="H42" s="171">
        <v>0</v>
      </c>
      <c r="I42" s="171">
        <v>0</v>
      </c>
      <c r="J42" s="171">
        <v>0</v>
      </c>
      <c r="K42" s="171">
        <v>0</v>
      </c>
      <c r="L42" s="171">
        <v>21</v>
      </c>
      <c r="M42" s="171">
        <v>0</v>
      </c>
      <c r="N42" s="170">
        <v>0</v>
      </c>
      <c r="O42" s="170">
        <v>0</v>
      </c>
      <c r="P42" s="170">
        <v>0</v>
      </c>
      <c r="Q42" s="170">
        <v>0</v>
      </c>
      <c r="R42" s="171"/>
      <c r="S42" s="171" t="s">
        <v>143</v>
      </c>
      <c r="T42" s="172" t="s">
        <v>144</v>
      </c>
      <c r="U42" s="153">
        <v>1.575</v>
      </c>
      <c r="V42" s="153">
        <v>8.5475250000000003E-2</v>
      </c>
      <c r="W42" s="153"/>
      <c r="X42" s="153"/>
      <c r="Y42" s="153" t="s">
        <v>126</v>
      </c>
      <c r="Z42" s="150"/>
      <c r="AA42" s="150"/>
      <c r="AB42" s="150"/>
      <c r="AC42" s="150"/>
      <c r="AD42" s="150"/>
      <c r="AE42" s="150"/>
      <c r="AF42" s="150"/>
      <c r="AG42" s="150" t="s">
        <v>127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x14ac:dyDescent="0.2">
      <c r="A43" s="155" t="s">
        <v>120</v>
      </c>
      <c r="B43" s="156" t="s">
        <v>71</v>
      </c>
      <c r="C43" s="173" t="s">
        <v>72</v>
      </c>
      <c r="D43" s="157"/>
      <c r="E43" s="158"/>
      <c r="F43" s="159"/>
      <c r="G43" s="159">
        <v>0</v>
      </c>
      <c r="H43" s="159"/>
      <c r="I43" s="159">
        <v>1785.85</v>
      </c>
      <c r="J43" s="159"/>
      <c r="K43" s="159">
        <v>4481.6499999999996</v>
      </c>
      <c r="L43" s="159"/>
      <c r="M43" s="159"/>
      <c r="N43" s="158"/>
      <c r="O43" s="158"/>
      <c r="P43" s="158"/>
      <c r="Q43" s="158"/>
      <c r="R43" s="159"/>
      <c r="S43" s="159"/>
      <c r="T43" s="160"/>
      <c r="U43" s="154"/>
      <c r="V43" s="154"/>
      <c r="W43" s="154"/>
      <c r="X43" s="154"/>
      <c r="Y43" s="154"/>
      <c r="AG43" t="s">
        <v>121</v>
      </c>
    </row>
    <row r="44" spans="1:60" x14ac:dyDescent="0.2">
      <c r="A44" s="167">
        <v>28</v>
      </c>
      <c r="B44" s="168" t="s">
        <v>193</v>
      </c>
      <c r="C44" s="174" t="s">
        <v>194</v>
      </c>
      <c r="D44" s="169" t="s">
        <v>158</v>
      </c>
      <c r="E44" s="170">
        <v>10</v>
      </c>
      <c r="F44" s="171"/>
      <c r="G44" s="171"/>
      <c r="H44" s="171">
        <v>143.41</v>
      </c>
      <c r="I44" s="171">
        <v>1434.1</v>
      </c>
      <c r="J44" s="171">
        <v>327.08999999999997</v>
      </c>
      <c r="K44" s="171">
        <v>3270.8999999999996</v>
      </c>
      <c r="L44" s="171">
        <v>21</v>
      </c>
      <c r="M44" s="171">
        <v>5693.05</v>
      </c>
      <c r="N44" s="170">
        <v>5.1799999999999997E-3</v>
      </c>
      <c r="O44" s="170">
        <v>5.1799999999999999E-2</v>
      </c>
      <c r="P44" s="170">
        <v>0</v>
      </c>
      <c r="Q44" s="170">
        <v>0</v>
      </c>
      <c r="R44" s="171"/>
      <c r="S44" s="171" t="s">
        <v>125</v>
      </c>
      <c r="T44" s="172" t="s">
        <v>125</v>
      </c>
      <c r="U44" s="153">
        <v>0.63429999999999997</v>
      </c>
      <c r="V44" s="153">
        <v>6.343</v>
      </c>
      <c r="W44" s="153"/>
      <c r="X44" s="153"/>
      <c r="Y44" s="153" t="s">
        <v>126</v>
      </c>
      <c r="Z44" s="150"/>
      <c r="AA44" s="150"/>
      <c r="AB44" s="150"/>
      <c r="AC44" s="150"/>
      <c r="AD44" s="150"/>
      <c r="AE44" s="150"/>
      <c r="AF44" s="150"/>
      <c r="AG44" s="150" t="s">
        <v>127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x14ac:dyDescent="0.2">
      <c r="A45" s="167">
        <v>29</v>
      </c>
      <c r="B45" s="168" t="s">
        <v>195</v>
      </c>
      <c r="C45" s="174" t="s">
        <v>194</v>
      </c>
      <c r="D45" s="169" t="s">
        <v>158</v>
      </c>
      <c r="E45" s="170">
        <v>1</v>
      </c>
      <c r="F45" s="171"/>
      <c r="G45" s="171"/>
      <c r="H45" s="171">
        <v>157.6</v>
      </c>
      <c r="I45" s="171">
        <v>157.6</v>
      </c>
      <c r="J45" s="171">
        <v>326.89999999999998</v>
      </c>
      <c r="K45" s="171">
        <v>326.89999999999998</v>
      </c>
      <c r="L45" s="171">
        <v>21</v>
      </c>
      <c r="M45" s="171">
        <v>586.245</v>
      </c>
      <c r="N45" s="170">
        <v>5.2199999999999998E-3</v>
      </c>
      <c r="O45" s="170">
        <v>5.2199999999999998E-3</v>
      </c>
      <c r="P45" s="170">
        <v>0</v>
      </c>
      <c r="Q45" s="170">
        <v>0</v>
      </c>
      <c r="R45" s="171"/>
      <c r="S45" s="171" t="s">
        <v>125</v>
      </c>
      <c r="T45" s="172" t="s">
        <v>125</v>
      </c>
      <c r="U45" s="153">
        <v>0.63429999999999997</v>
      </c>
      <c r="V45" s="153">
        <v>0.63429999999999997</v>
      </c>
      <c r="W45" s="153"/>
      <c r="X45" s="153"/>
      <c r="Y45" s="153" t="s">
        <v>126</v>
      </c>
      <c r="Z45" s="150"/>
      <c r="AA45" s="150"/>
      <c r="AB45" s="150"/>
      <c r="AC45" s="150"/>
      <c r="AD45" s="150"/>
      <c r="AE45" s="150"/>
      <c r="AF45" s="150"/>
      <c r="AG45" s="150" t="s">
        <v>127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ht="22.5" x14ac:dyDescent="0.2">
      <c r="A46" s="167">
        <v>30</v>
      </c>
      <c r="B46" s="168" t="s">
        <v>196</v>
      </c>
      <c r="C46" s="174" t="s">
        <v>197</v>
      </c>
      <c r="D46" s="169" t="s">
        <v>158</v>
      </c>
      <c r="E46" s="170">
        <v>11</v>
      </c>
      <c r="F46" s="171"/>
      <c r="G46" s="171"/>
      <c r="H46" s="171">
        <v>17.420000000000002</v>
      </c>
      <c r="I46" s="171">
        <v>191.62</v>
      </c>
      <c r="J46" s="171">
        <v>64.48</v>
      </c>
      <c r="K46" s="171">
        <v>709.28000000000009</v>
      </c>
      <c r="L46" s="171">
        <v>21</v>
      </c>
      <c r="M46" s="171">
        <v>1090.0889999999999</v>
      </c>
      <c r="N46" s="170">
        <v>6.0000000000000002E-5</v>
      </c>
      <c r="O46" s="170">
        <v>6.6E-4</v>
      </c>
      <c r="P46" s="170">
        <v>0</v>
      </c>
      <c r="Q46" s="170">
        <v>0</v>
      </c>
      <c r="R46" s="171"/>
      <c r="S46" s="171" t="s">
        <v>125</v>
      </c>
      <c r="T46" s="172" t="s">
        <v>125</v>
      </c>
      <c r="U46" s="153">
        <v>0.129</v>
      </c>
      <c r="V46" s="153">
        <v>1.419</v>
      </c>
      <c r="W46" s="153"/>
      <c r="X46" s="153"/>
      <c r="Y46" s="153" t="s">
        <v>126</v>
      </c>
      <c r="Z46" s="150"/>
      <c r="AA46" s="150"/>
      <c r="AB46" s="150"/>
      <c r="AC46" s="150"/>
      <c r="AD46" s="150"/>
      <c r="AE46" s="150"/>
      <c r="AF46" s="150"/>
      <c r="AG46" s="150" t="s">
        <v>127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x14ac:dyDescent="0.2">
      <c r="A47" s="167">
        <v>31</v>
      </c>
      <c r="B47" s="168" t="s">
        <v>198</v>
      </c>
      <c r="C47" s="174" t="s">
        <v>199</v>
      </c>
      <c r="D47" s="169" t="s">
        <v>158</v>
      </c>
      <c r="E47" s="170">
        <v>11</v>
      </c>
      <c r="F47" s="171"/>
      <c r="G47" s="171"/>
      <c r="H47" s="171">
        <v>0.23</v>
      </c>
      <c r="I47" s="171">
        <v>2.5300000000000002</v>
      </c>
      <c r="J47" s="171">
        <v>15.87</v>
      </c>
      <c r="K47" s="171">
        <v>174.57</v>
      </c>
      <c r="L47" s="171">
        <v>21</v>
      </c>
      <c r="M47" s="171">
        <v>214.291</v>
      </c>
      <c r="N47" s="170">
        <v>0</v>
      </c>
      <c r="O47" s="170">
        <v>0</v>
      </c>
      <c r="P47" s="170">
        <v>0</v>
      </c>
      <c r="Q47" s="170">
        <v>0</v>
      </c>
      <c r="R47" s="171"/>
      <c r="S47" s="171" t="s">
        <v>125</v>
      </c>
      <c r="T47" s="172" t="s">
        <v>125</v>
      </c>
      <c r="U47" s="153">
        <v>2.9000000000000001E-2</v>
      </c>
      <c r="V47" s="153">
        <v>0.31900000000000001</v>
      </c>
      <c r="W47" s="153"/>
      <c r="X47" s="153"/>
      <c r="Y47" s="153" t="s">
        <v>126</v>
      </c>
      <c r="Z47" s="150"/>
      <c r="AA47" s="150"/>
      <c r="AB47" s="150"/>
      <c r="AC47" s="150"/>
      <c r="AD47" s="150"/>
      <c r="AE47" s="150"/>
      <c r="AF47" s="150"/>
      <c r="AG47" s="150" t="s">
        <v>127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">
      <c r="A48" s="155" t="s">
        <v>120</v>
      </c>
      <c r="B48" s="156" t="s">
        <v>73</v>
      </c>
      <c r="C48" s="173" t="s">
        <v>74</v>
      </c>
      <c r="D48" s="157"/>
      <c r="E48" s="158"/>
      <c r="F48" s="159"/>
      <c r="G48" s="159">
        <f>SUM(G49:G72)</f>
        <v>0</v>
      </c>
      <c r="H48" s="159"/>
      <c r="I48" s="159">
        <v>58689.89</v>
      </c>
      <c r="J48" s="159"/>
      <c r="K48" s="159">
        <v>10428.209999999999</v>
      </c>
      <c r="L48" s="159"/>
      <c r="M48" s="159"/>
      <c r="N48" s="158"/>
      <c r="O48" s="158"/>
      <c r="P48" s="158"/>
      <c r="Q48" s="158"/>
      <c r="R48" s="159"/>
      <c r="S48" s="159"/>
      <c r="T48" s="160"/>
      <c r="U48" s="154"/>
      <c r="V48" s="154"/>
      <c r="W48" s="154"/>
      <c r="X48" s="154"/>
      <c r="Y48" s="154"/>
      <c r="AG48" t="s">
        <v>121</v>
      </c>
    </row>
    <row r="49" spans="1:60" x14ac:dyDescent="0.2">
      <c r="A49" s="167">
        <v>32</v>
      </c>
      <c r="B49" s="168" t="s">
        <v>200</v>
      </c>
      <c r="C49" s="174" t="s">
        <v>201</v>
      </c>
      <c r="D49" s="169" t="s">
        <v>202</v>
      </c>
      <c r="E49" s="170">
        <v>4</v>
      </c>
      <c r="F49" s="171"/>
      <c r="G49" s="171"/>
      <c r="H49" s="171">
        <v>26.42</v>
      </c>
      <c r="I49" s="171">
        <v>105.68</v>
      </c>
      <c r="J49" s="171">
        <v>180.08</v>
      </c>
      <c r="K49" s="171">
        <v>720.32</v>
      </c>
      <c r="L49" s="171">
        <v>21</v>
      </c>
      <c r="M49" s="171">
        <v>999.46</v>
      </c>
      <c r="N49" s="170">
        <v>3.0000000000000001E-5</v>
      </c>
      <c r="O49" s="170">
        <v>1.2E-4</v>
      </c>
      <c r="P49" s="170">
        <v>0</v>
      </c>
      <c r="Q49" s="170">
        <v>0</v>
      </c>
      <c r="R49" s="171"/>
      <c r="S49" s="171" t="s">
        <v>125</v>
      </c>
      <c r="T49" s="172" t="s">
        <v>125</v>
      </c>
      <c r="U49" s="153">
        <v>0.33</v>
      </c>
      <c r="V49" s="153">
        <v>1.32</v>
      </c>
      <c r="W49" s="153"/>
      <c r="X49" s="153"/>
      <c r="Y49" s="153" t="s">
        <v>126</v>
      </c>
      <c r="Z49" s="150"/>
      <c r="AA49" s="150"/>
      <c r="AB49" s="150"/>
      <c r="AC49" s="150"/>
      <c r="AD49" s="150"/>
      <c r="AE49" s="150"/>
      <c r="AF49" s="150"/>
      <c r="AG49" s="150" t="s">
        <v>127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33.75" x14ac:dyDescent="0.2">
      <c r="A50" s="167">
        <v>33</v>
      </c>
      <c r="B50" s="168" t="s">
        <v>203</v>
      </c>
      <c r="C50" s="174" t="s">
        <v>204</v>
      </c>
      <c r="D50" s="169" t="s">
        <v>202</v>
      </c>
      <c r="E50" s="170">
        <v>1</v>
      </c>
      <c r="F50" s="171"/>
      <c r="G50" s="171"/>
      <c r="H50" s="171">
        <v>0</v>
      </c>
      <c r="I50" s="171">
        <v>0</v>
      </c>
      <c r="J50" s="171">
        <v>8830</v>
      </c>
      <c r="K50" s="171">
        <v>8830</v>
      </c>
      <c r="L50" s="171">
        <v>21</v>
      </c>
      <c r="M50" s="171">
        <v>10684.3</v>
      </c>
      <c r="N50" s="170">
        <v>4.7820000000000001E-2</v>
      </c>
      <c r="O50" s="170">
        <v>4.7820000000000001E-2</v>
      </c>
      <c r="P50" s="170">
        <v>0</v>
      </c>
      <c r="Q50" s="170">
        <v>0</v>
      </c>
      <c r="R50" s="171"/>
      <c r="S50" s="171" t="s">
        <v>205</v>
      </c>
      <c r="T50" s="172" t="s">
        <v>205</v>
      </c>
      <c r="U50" s="153">
        <v>2.8580000000000001</v>
      </c>
      <c r="V50" s="153">
        <v>2.8580000000000001</v>
      </c>
      <c r="W50" s="153"/>
      <c r="X50" s="153"/>
      <c r="Y50" s="153" t="s">
        <v>126</v>
      </c>
      <c r="Z50" s="150"/>
      <c r="AA50" s="150"/>
      <c r="AB50" s="150"/>
      <c r="AC50" s="150"/>
      <c r="AD50" s="150"/>
      <c r="AE50" s="150"/>
      <c r="AF50" s="150"/>
      <c r="AG50" s="150" t="s">
        <v>127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x14ac:dyDescent="0.2">
      <c r="A51" s="167">
        <v>34</v>
      </c>
      <c r="B51" s="168" t="s">
        <v>206</v>
      </c>
      <c r="C51" s="174" t="s">
        <v>207</v>
      </c>
      <c r="D51" s="169" t="s">
        <v>190</v>
      </c>
      <c r="E51" s="170">
        <v>1</v>
      </c>
      <c r="F51" s="171"/>
      <c r="G51" s="171"/>
      <c r="H51" s="171">
        <v>4778.24</v>
      </c>
      <c r="I51" s="171">
        <v>4778.24</v>
      </c>
      <c r="J51" s="171">
        <v>291.76</v>
      </c>
      <c r="K51" s="171">
        <v>291.76</v>
      </c>
      <c r="L51" s="171">
        <v>21</v>
      </c>
      <c r="M51" s="171">
        <v>6134.7</v>
      </c>
      <c r="N51" s="170">
        <v>1.0200000000000001E-3</v>
      </c>
      <c r="O51" s="170">
        <v>1.0200000000000001E-3</v>
      </c>
      <c r="P51" s="170">
        <v>0</v>
      </c>
      <c r="Q51" s="170">
        <v>0</v>
      </c>
      <c r="R51" s="171"/>
      <c r="S51" s="171" t="s">
        <v>125</v>
      </c>
      <c r="T51" s="172" t="s">
        <v>125</v>
      </c>
      <c r="U51" s="153">
        <v>0.53600000000000003</v>
      </c>
      <c r="V51" s="153">
        <v>0.53600000000000003</v>
      </c>
      <c r="W51" s="153"/>
      <c r="X51" s="153"/>
      <c r="Y51" s="153" t="s">
        <v>126</v>
      </c>
      <c r="Z51" s="150"/>
      <c r="AA51" s="150"/>
      <c r="AB51" s="150"/>
      <c r="AC51" s="150"/>
      <c r="AD51" s="150"/>
      <c r="AE51" s="150"/>
      <c r="AF51" s="150"/>
      <c r="AG51" s="150" t="s">
        <v>127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33.75" x14ac:dyDescent="0.2">
      <c r="A52" s="167">
        <v>35</v>
      </c>
      <c r="B52" s="168" t="s">
        <v>208</v>
      </c>
      <c r="C52" s="174" t="s">
        <v>209</v>
      </c>
      <c r="D52" s="169" t="s">
        <v>190</v>
      </c>
      <c r="E52" s="170">
        <v>3</v>
      </c>
      <c r="F52" s="171"/>
      <c r="G52" s="171"/>
      <c r="H52" s="171">
        <v>5.99</v>
      </c>
      <c r="I52" s="171">
        <v>17.97</v>
      </c>
      <c r="J52" s="171">
        <v>50.31</v>
      </c>
      <c r="K52" s="171">
        <v>150.93</v>
      </c>
      <c r="L52" s="171">
        <v>21</v>
      </c>
      <c r="M52" s="171">
        <v>204.369</v>
      </c>
      <c r="N52" s="170">
        <v>1.0000000000000001E-5</v>
      </c>
      <c r="O52" s="170">
        <v>3.0000000000000004E-5</v>
      </c>
      <c r="P52" s="170">
        <v>0</v>
      </c>
      <c r="Q52" s="170">
        <v>0</v>
      </c>
      <c r="R52" s="171"/>
      <c r="S52" s="171" t="s">
        <v>125</v>
      </c>
      <c r="T52" s="172" t="s">
        <v>125</v>
      </c>
      <c r="U52" s="153">
        <v>0.11700000000000001</v>
      </c>
      <c r="V52" s="153">
        <v>0.35100000000000003</v>
      </c>
      <c r="W52" s="153"/>
      <c r="X52" s="153"/>
      <c r="Y52" s="153" t="s">
        <v>126</v>
      </c>
      <c r="Z52" s="150"/>
      <c r="AA52" s="150"/>
      <c r="AB52" s="150"/>
      <c r="AC52" s="150"/>
      <c r="AD52" s="150"/>
      <c r="AE52" s="150"/>
      <c r="AF52" s="150"/>
      <c r="AG52" s="150" t="s">
        <v>127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45" x14ac:dyDescent="0.2">
      <c r="A53" s="167">
        <v>36</v>
      </c>
      <c r="B53" s="168" t="s">
        <v>210</v>
      </c>
      <c r="C53" s="174" t="s">
        <v>211</v>
      </c>
      <c r="D53" s="169" t="s">
        <v>190</v>
      </c>
      <c r="E53" s="170">
        <v>1</v>
      </c>
      <c r="F53" s="171"/>
      <c r="G53" s="171"/>
      <c r="H53" s="171">
        <v>6560</v>
      </c>
      <c r="I53" s="171">
        <v>6560</v>
      </c>
      <c r="J53" s="171">
        <v>0</v>
      </c>
      <c r="K53" s="171">
        <v>0</v>
      </c>
      <c r="L53" s="171">
        <v>21</v>
      </c>
      <c r="M53" s="171">
        <v>7937.6</v>
      </c>
      <c r="N53" s="170">
        <v>7.0000000000000001E-3</v>
      </c>
      <c r="O53" s="170">
        <v>7.0000000000000001E-3</v>
      </c>
      <c r="P53" s="170">
        <v>0</v>
      </c>
      <c r="Q53" s="170">
        <v>0</v>
      </c>
      <c r="R53" s="171" t="s">
        <v>161</v>
      </c>
      <c r="S53" s="171" t="s">
        <v>212</v>
      </c>
      <c r="T53" s="172" t="s">
        <v>212</v>
      </c>
      <c r="U53" s="153">
        <v>0</v>
      </c>
      <c r="V53" s="153">
        <v>0</v>
      </c>
      <c r="W53" s="153"/>
      <c r="X53" s="153"/>
      <c r="Y53" s="153" t="s">
        <v>126</v>
      </c>
      <c r="Z53" s="150"/>
      <c r="AA53" s="150"/>
      <c r="AB53" s="150"/>
      <c r="AC53" s="150"/>
      <c r="AD53" s="150"/>
      <c r="AE53" s="150"/>
      <c r="AF53" s="150"/>
      <c r="AG53" s="150" t="s">
        <v>162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45" x14ac:dyDescent="0.2">
      <c r="A54" s="167">
        <v>37</v>
      </c>
      <c r="B54" s="168" t="s">
        <v>213</v>
      </c>
      <c r="C54" s="174" t="s">
        <v>214</v>
      </c>
      <c r="D54" s="169" t="s">
        <v>190</v>
      </c>
      <c r="E54" s="170">
        <v>1</v>
      </c>
      <c r="F54" s="171"/>
      <c r="G54" s="171"/>
      <c r="H54" s="171">
        <v>18040</v>
      </c>
      <c r="I54" s="171">
        <v>18040</v>
      </c>
      <c r="J54" s="171">
        <v>0</v>
      </c>
      <c r="K54" s="171">
        <v>0</v>
      </c>
      <c r="L54" s="171">
        <v>21</v>
      </c>
      <c r="M54" s="171">
        <v>21828.400000000001</v>
      </c>
      <c r="N54" s="170">
        <v>1.0999999999999999E-2</v>
      </c>
      <c r="O54" s="170">
        <v>1.0999999999999999E-2</v>
      </c>
      <c r="P54" s="170">
        <v>0</v>
      </c>
      <c r="Q54" s="170">
        <v>0</v>
      </c>
      <c r="R54" s="171" t="s">
        <v>161</v>
      </c>
      <c r="S54" s="171" t="s">
        <v>125</v>
      </c>
      <c r="T54" s="172" t="s">
        <v>125</v>
      </c>
      <c r="U54" s="153">
        <v>0</v>
      </c>
      <c r="V54" s="153">
        <v>0</v>
      </c>
      <c r="W54" s="153"/>
      <c r="X54" s="153"/>
      <c r="Y54" s="153" t="s">
        <v>126</v>
      </c>
      <c r="Z54" s="150"/>
      <c r="AA54" s="150"/>
      <c r="AB54" s="150"/>
      <c r="AC54" s="150"/>
      <c r="AD54" s="150"/>
      <c r="AE54" s="150"/>
      <c r="AF54" s="150"/>
      <c r="AG54" s="150" t="s">
        <v>162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45" x14ac:dyDescent="0.2">
      <c r="A55" s="167">
        <v>38</v>
      </c>
      <c r="B55" s="168" t="s">
        <v>215</v>
      </c>
      <c r="C55" s="174" t="s">
        <v>216</v>
      </c>
      <c r="D55" s="169" t="s">
        <v>190</v>
      </c>
      <c r="E55" s="170">
        <v>1</v>
      </c>
      <c r="F55" s="171"/>
      <c r="G55" s="171"/>
      <c r="H55" s="171">
        <v>7910</v>
      </c>
      <c r="I55" s="171">
        <v>7910</v>
      </c>
      <c r="J55" s="171">
        <v>0</v>
      </c>
      <c r="K55" s="171">
        <v>0</v>
      </c>
      <c r="L55" s="171">
        <v>21</v>
      </c>
      <c r="M55" s="171">
        <v>9571.1</v>
      </c>
      <c r="N55" s="170">
        <v>0.01</v>
      </c>
      <c r="O55" s="170">
        <v>0.01</v>
      </c>
      <c r="P55" s="170">
        <v>0</v>
      </c>
      <c r="Q55" s="170">
        <v>0</v>
      </c>
      <c r="R55" s="171" t="s">
        <v>161</v>
      </c>
      <c r="S55" s="171" t="s">
        <v>125</v>
      </c>
      <c r="T55" s="172" t="s">
        <v>125</v>
      </c>
      <c r="U55" s="153">
        <v>0</v>
      </c>
      <c r="V55" s="153">
        <v>0</v>
      </c>
      <c r="W55" s="153"/>
      <c r="X55" s="153"/>
      <c r="Y55" s="153" t="s">
        <v>126</v>
      </c>
      <c r="Z55" s="150"/>
      <c r="AA55" s="150"/>
      <c r="AB55" s="150"/>
      <c r="AC55" s="150"/>
      <c r="AD55" s="150"/>
      <c r="AE55" s="150"/>
      <c r="AF55" s="150"/>
      <c r="AG55" s="150" t="s">
        <v>162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x14ac:dyDescent="0.2">
      <c r="A56" s="167">
        <v>39</v>
      </c>
      <c r="B56" s="168" t="s">
        <v>217</v>
      </c>
      <c r="C56" s="174" t="s">
        <v>218</v>
      </c>
      <c r="D56" s="169" t="s">
        <v>190</v>
      </c>
      <c r="E56" s="170">
        <v>2</v>
      </c>
      <c r="F56" s="171"/>
      <c r="G56" s="171"/>
      <c r="H56" s="171">
        <v>239</v>
      </c>
      <c r="I56" s="171">
        <v>478</v>
      </c>
      <c r="J56" s="171">
        <v>0</v>
      </c>
      <c r="K56" s="171">
        <v>0</v>
      </c>
      <c r="L56" s="171">
        <v>21</v>
      </c>
      <c r="M56" s="171">
        <v>578.38</v>
      </c>
      <c r="N56" s="170">
        <v>2.0000000000000001E-4</v>
      </c>
      <c r="O56" s="170">
        <v>4.0000000000000002E-4</v>
      </c>
      <c r="P56" s="170">
        <v>0</v>
      </c>
      <c r="Q56" s="170">
        <v>0</v>
      </c>
      <c r="R56" s="171" t="s">
        <v>161</v>
      </c>
      <c r="S56" s="171" t="s">
        <v>125</v>
      </c>
      <c r="T56" s="172" t="s">
        <v>125</v>
      </c>
      <c r="U56" s="153">
        <v>0</v>
      </c>
      <c r="V56" s="153">
        <v>0</v>
      </c>
      <c r="W56" s="153"/>
      <c r="X56" s="153"/>
      <c r="Y56" s="153" t="s">
        <v>126</v>
      </c>
      <c r="Z56" s="150"/>
      <c r="AA56" s="150"/>
      <c r="AB56" s="150"/>
      <c r="AC56" s="150"/>
      <c r="AD56" s="150"/>
      <c r="AE56" s="150"/>
      <c r="AF56" s="150"/>
      <c r="AG56" s="150" t="s">
        <v>162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ht="45" x14ac:dyDescent="0.2">
      <c r="A57" s="167">
        <v>40</v>
      </c>
      <c r="B57" s="168" t="s">
        <v>219</v>
      </c>
      <c r="C57" s="174" t="s">
        <v>220</v>
      </c>
      <c r="D57" s="169" t="s">
        <v>190</v>
      </c>
      <c r="E57" s="170">
        <v>1</v>
      </c>
      <c r="F57" s="171"/>
      <c r="G57" s="171"/>
      <c r="H57" s="171">
        <v>1143</v>
      </c>
      <c r="I57" s="171">
        <v>1143</v>
      </c>
      <c r="J57" s="171">
        <v>0</v>
      </c>
      <c r="K57" s="171">
        <v>0</v>
      </c>
      <c r="L57" s="171">
        <v>21</v>
      </c>
      <c r="M57" s="171">
        <v>1383.03</v>
      </c>
      <c r="N57" s="170">
        <v>8.9999999999999998E-4</v>
      </c>
      <c r="O57" s="170">
        <v>8.9999999999999998E-4</v>
      </c>
      <c r="P57" s="170">
        <v>0</v>
      </c>
      <c r="Q57" s="170">
        <v>0</v>
      </c>
      <c r="R57" s="171" t="s">
        <v>161</v>
      </c>
      <c r="S57" s="171" t="s">
        <v>125</v>
      </c>
      <c r="T57" s="172" t="s">
        <v>125</v>
      </c>
      <c r="U57" s="153">
        <v>0</v>
      </c>
      <c r="V57" s="153">
        <v>0</v>
      </c>
      <c r="W57" s="153"/>
      <c r="X57" s="153"/>
      <c r="Y57" s="153" t="s">
        <v>126</v>
      </c>
      <c r="Z57" s="150"/>
      <c r="AA57" s="150"/>
      <c r="AB57" s="150"/>
      <c r="AC57" s="150"/>
      <c r="AD57" s="150"/>
      <c r="AE57" s="150"/>
      <c r="AF57" s="150"/>
      <c r="AG57" s="150" t="s">
        <v>162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x14ac:dyDescent="0.2">
      <c r="A58" s="167">
        <v>41</v>
      </c>
      <c r="B58" s="168" t="s">
        <v>221</v>
      </c>
      <c r="C58" s="174" t="s">
        <v>222</v>
      </c>
      <c r="D58" s="169" t="s">
        <v>190</v>
      </c>
      <c r="E58" s="170">
        <v>1</v>
      </c>
      <c r="F58" s="171"/>
      <c r="G58" s="171"/>
      <c r="H58" s="171">
        <v>449</v>
      </c>
      <c r="I58" s="171">
        <v>449</v>
      </c>
      <c r="J58" s="171">
        <v>0</v>
      </c>
      <c r="K58" s="171">
        <v>0</v>
      </c>
      <c r="L58" s="171">
        <v>21</v>
      </c>
      <c r="M58" s="171">
        <v>543.29</v>
      </c>
      <c r="N58" s="170">
        <v>2.0000000000000001E-4</v>
      </c>
      <c r="O58" s="170">
        <v>2.0000000000000001E-4</v>
      </c>
      <c r="P58" s="170">
        <v>0</v>
      </c>
      <c r="Q58" s="170">
        <v>0</v>
      </c>
      <c r="R58" s="171" t="s">
        <v>161</v>
      </c>
      <c r="S58" s="171" t="s">
        <v>125</v>
      </c>
      <c r="T58" s="172" t="s">
        <v>125</v>
      </c>
      <c r="U58" s="153">
        <v>0</v>
      </c>
      <c r="V58" s="153">
        <v>0</v>
      </c>
      <c r="W58" s="153"/>
      <c r="X58" s="153"/>
      <c r="Y58" s="153" t="s">
        <v>126</v>
      </c>
      <c r="Z58" s="150"/>
      <c r="AA58" s="150"/>
      <c r="AB58" s="150"/>
      <c r="AC58" s="150"/>
      <c r="AD58" s="150"/>
      <c r="AE58" s="150"/>
      <c r="AF58" s="150"/>
      <c r="AG58" s="150" t="s">
        <v>162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x14ac:dyDescent="0.2">
      <c r="A59" s="167">
        <v>42</v>
      </c>
      <c r="B59" s="168" t="s">
        <v>223</v>
      </c>
      <c r="C59" s="174" t="s">
        <v>224</v>
      </c>
      <c r="D59" s="169" t="s">
        <v>190</v>
      </c>
      <c r="E59" s="170">
        <v>1</v>
      </c>
      <c r="F59" s="171"/>
      <c r="G59" s="171"/>
      <c r="H59" s="171">
        <v>765</v>
      </c>
      <c r="I59" s="171">
        <v>765</v>
      </c>
      <c r="J59" s="171">
        <v>0</v>
      </c>
      <c r="K59" s="171">
        <v>0</v>
      </c>
      <c r="L59" s="171">
        <v>21</v>
      </c>
      <c r="M59" s="171">
        <v>925.65</v>
      </c>
      <c r="N59" s="170">
        <v>5.0000000000000001E-4</v>
      </c>
      <c r="O59" s="170">
        <v>5.0000000000000001E-4</v>
      </c>
      <c r="P59" s="170">
        <v>0</v>
      </c>
      <c r="Q59" s="170">
        <v>0</v>
      </c>
      <c r="R59" s="171" t="s">
        <v>161</v>
      </c>
      <c r="S59" s="171" t="s">
        <v>125</v>
      </c>
      <c r="T59" s="172" t="s">
        <v>125</v>
      </c>
      <c r="U59" s="153">
        <v>0</v>
      </c>
      <c r="V59" s="153">
        <v>0</v>
      </c>
      <c r="W59" s="153"/>
      <c r="X59" s="153"/>
      <c r="Y59" s="153" t="s">
        <v>126</v>
      </c>
      <c r="Z59" s="150"/>
      <c r="AA59" s="150"/>
      <c r="AB59" s="150"/>
      <c r="AC59" s="150"/>
      <c r="AD59" s="150"/>
      <c r="AE59" s="150"/>
      <c r="AF59" s="150"/>
      <c r="AG59" s="150" t="s">
        <v>162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x14ac:dyDescent="0.2">
      <c r="A60" s="167">
        <v>43</v>
      </c>
      <c r="B60" s="168" t="s">
        <v>225</v>
      </c>
      <c r="C60" s="174" t="s">
        <v>226</v>
      </c>
      <c r="D60" s="169" t="s">
        <v>190</v>
      </c>
      <c r="E60" s="170">
        <v>1</v>
      </c>
      <c r="F60" s="171"/>
      <c r="G60" s="171"/>
      <c r="H60" s="171">
        <v>694</v>
      </c>
      <c r="I60" s="171">
        <v>694</v>
      </c>
      <c r="J60" s="171">
        <v>0</v>
      </c>
      <c r="K60" s="171">
        <v>0</v>
      </c>
      <c r="L60" s="171">
        <v>21</v>
      </c>
      <c r="M60" s="171">
        <v>839.74</v>
      </c>
      <c r="N60" s="170">
        <v>6.9999999999999999E-4</v>
      </c>
      <c r="O60" s="170">
        <v>6.9999999999999999E-4</v>
      </c>
      <c r="P60" s="170">
        <v>0</v>
      </c>
      <c r="Q60" s="170">
        <v>0</v>
      </c>
      <c r="R60" s="171" t="s">
        <v>161</v>
      </c>
      <c r="S60" s="171" t="s">
        <v>125</v>
      </c>
      <c r="T60" s="172" t="s">
        <v>125</v>
      </c>
      <c r="U60" s="153">
        <v>0</v>
      </c>
      <c r="V60" s="153">
        <v>0</v>
      </c>
      <c r="W60" s="153"/>
      <c r="X60" s="153"/>
      <c r="Y60" s="153" t="s">
        <v>126</v>
      </c>
      <c r="Z60" s="150"/>
      <c r="AA60" s="150"/>
      <c r="AB60" s="150"/>
      <c r="AC60" s="150"/>
      <c r="AD60" s="150"/>
      <c r="AE60" s="150"/>
      <c r="AF60" s="150"/>
      <c r="AG60" s="150" t="s">
        <v>162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x14ac:dyDescent="0.2">
      <c r="A61" s="167">
        <v>44</v>
      </c>
      <c r="B61" s="168" t="s">
        <v>227</v>
      </c>
      <c r="C61" s="174" t="s">
        <v>228</v>
      </c>
      <c r="D61" s="169" t="s">
        <v>190</v>
      </c>
      <c r="E61" s="170">
        <v>1</v>
      </c>
      <c r="F61" s="171"/>
      <c r="G61" s="171"/>
      <c r="H61" s="171">
        <v>1112</v>
      </c>
      <c r="I61" s="171">
        <v>1112</v>
      </c>
      <c r="J61" s="171">
        <v>0</v>
      </c>
      <c r="K61" s="171">
        <v>0</v>
      </c>
      <c r="L61" s="171">
        <v>21</v>
      </c>
      <c r="M61" s="171">
        <v>1345.52</v>
      </c>
      <c r="N61" s="170">
        <v>1E-4</v>
      </c>
      <c r="O61" s="170">
        <v>1E-4</v>
      </c>
      <c r="P61" s="170">
        <v>0</v>
      </c>
      <c r="Q61" s="170">
        <v>0</v>
      </c>
      <c r="R61" s="171" t="s">
        <v>161</v>
      </c>
      <c r="S61" s="171" t="s">
        <v>125</v>
      </c>
      <c r="T61" s="172" t="s">
        <v>125</v>
      </c>
      <c r="U61" s="153">
        <v>0</v>
      </c>
      <c r="V61" s="153">
        <v>0</v>
      </c>
      <c r="W61" s="153"/>
      <c r="X61" s="153"/>
      <c r="Y61" s="153" t="s">
        <v>126</v>
      </c>
      <c r="Z61" s="150"/>
      <c r="AA61" s="150"/>
      <c r="AB61" s="150"/>
      <c r="AC61" s="150"/>
      <c r="AD61" s="150"/>
      <c r="AE61" s="150"/>
      <c r="AF61" s="150"/>
      <c r="AG61" s="150" t="s">
        <v>162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x14ac:dyDescent="0.2">
      <c r="A62" s="167">
        <v>45</v>
      </c>
      <c r="B62" s="168" t="s">
        <v>229</v>
      </c>
      <c r="C62" s="174" t="s">
        <v>230</v>
      </c>
      <c r="D62" s="169" t="s">
        <v>190</v>
      </c>
      <c r="E62" s="170">
        <v>1</v>
      </c>
      <c r="F62" s="171"/>
      <c r="G62" s="171"/>
      <c r="H62" s="171">
        <v>1581</v>
      </c>
      <c r="I62" s="171">
        <v>1581</v>
      </c>
      <c r="J62" s="171">
        <v>0</v>
      </c>
      <c r="K62" s="171">
        <v>0</v>
      </c>
      <c r="L62" s="171">
        <v>21</v>
      </c>
      <c r="M62" s="171">
        <v>1913.01</v>
      </c>
      <c r="N62" s="170">
        <v>1.9E-3</v>
      </c>
      <c r="O62" s="170">
        <v>1.9E-3</v>
      </c>
      <c r="P62" s="170">
        <v>0</v>
      </c>
      <c r="Q62" s="170">
        <v>0</v>
      </c>
      <c r="R62" s="171" t="s">
        <v>161</v>
      </c>
      <c r="S62" s="171" t="s">
        <v>125</v>
      </c>
      <c r="T62" s="172" t="s">
        <v>125</v>
      </c>
      <c r="U62" s="153">
        <v>0</v>
      </c>
      <c r="V62" s="153">
        <v>0</v>
      </c>
      <c r="W62" s="153"/>
      <c r="X62" s="153"/>
      <c r="Y62" s="153" t="s">
        <v>126</v>
      </c>
      <c r="Z62" s="150"/>
      <c r="AA62" s="150"/>
      <c r="AB62" s="150"/>
      <c r="AC62" s="150"/>
      <c r="AD62" s="150"/>
      <c r="AE62" s="150"/>
      <c r="AF62" s="150"/>
      <c r="AG62" s="150" t="s">
        <v>162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x14ac:dyDescent="0.2">
      <c r="A63" s="167">
        <v>46</v>
      </c>
      <c r="B63" s="168" t="s">
        <v>231</v>
      </c>
      <c r="C63" s="174" t="s">
        <v>232</v>
      </c>
      <c r="D63" s="169" t="s">
        <v>190</v>
      </c>
      <c r="E63" s="170">
        <v>1</v>
      </c>
      <c r="F63" s="171"/>
      <c r="G63" s="171"/>
      <c r="H63" s="171">
        <v>767</v>
      </c>
      <c r="I63" s="171">
        <v>767</v>
      </c>
      <c r="J63" s="171">
        <v>0</v>
      </c>
      <c r="K63" s="171">
        <v>0</v>
      </c>
      <c r="L63" s="171">
        <v>21</v>
      </c>
      <c r="M63" s="171">
        <v>928.07</v>
      </c>
      <c r="N63" s="170">
        <v>0</v>
      </c>
      <c r="O63" s="170">
        <v>0</v>
      </c>
      <c r="P63" s="170">
        <v>0</v>
      </c>
      <c r="Q63" s="170">
        <v>0</v>
      </c>
      <c r="R63" s="171" t="s">
        <v>161</v>
      </c>
      <c r="S63" s="171" t="s">
        <v>125</v>
      </c>
      <c r="T63" s="172" t="s">
        <v>125</v>
      </c>
      <c r="U63" s="153">
        <v>0</v>
      </c>
      <c r="V63" s="153">
        <v>0</v>
      </c>
      <c r="W63" s="153"/>
      <c r="X63" s="153"/>
      <c r="Y63" s="153" t="s">
        <v>126</v>
      </c>
      <c r="Z63" s="150"/>
      <c r="AA63" s="150"/>
      <c r="AB63" s="150"/>
      <c r="AC63" s="150"/>
      <c r="AD63" s="150"/>
      <c r="AE63" s="150"/>
      <c r="AF63" s="150"/>
      <c r="AG63" s="150" t="s">
        <v>162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2.5" x14ac:dyDescent="0.2">
      <c r="A64" s="167">
        <v>47</v>
      </c>
      <c r="B64" s="168" t="s">
        <v>233</v>
      </c>
      <c r="C64" s="174" t="s">
        <v>234</v>
      </c>
      <c r="D64" s="169" t="s">
        <v>190</v>
      </c>
      <c r="E64" s="170">
        <v>1</v>
      </c>
      <c r="F64" s="171"/>
      <c r="G64" s="171"/>
      <c r="H64" s="171">
        <v>492</v>
      </c>
      <c r="I64" s="171">
        <v>492</v>
      </c>
      <c r="J64" s="171">
        <v>0</v>
      </c>
      <c r="K64" s="171">
        <v>0</v>
      </c>
      <c r="L64" s="171">
        <v>21</v>
      </c>
      <c r="M64" s="171">
        <v>595.32000000000005</v>
      </c>
      <c r="N64" s="170">
        <v>1.2999999999999999E-4</v>
      </c>
      <c r="O64" s="170">
        <v>1.2999999999999999E-4</v>
      </c>
      <c r="P64" s="170">
        <v>0</v>
      </c>
      <c r="Q64" s="170">
        <v>0</v>
      </c>
      <c r="R64" s="171" t="s">
        <v>161</v>
      </c>
      <c r="S64" s="171" t="s">
        <v>125</v>
      </c>
      <c r="T64" s="172" t="s">
        <v>125</v>
      </c>
      <c r="U64" s="153">
        <v>0</v>
      </c>
      <c r="V64" s="153">
        <v>0</v>
      </c>
      <c r="W64" s="153"/>
      <c r="X64" s="153"/>
      <c r="Y64" s="153" t="s">
        <v>126</v>
      </c>
      <c r="Z64" s="150"/>
      <c r="AA64" s="150"/>
      <c r="AB64" s="150"/>
      <c r="AC64" s="150"/>
      <c r="AD64" s="150"/>
      <c r="AE64" s="150"/>
      <c r="AF64" s="150"/>
      <c r="AG64" s="150" t="s">
        <v>162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x14ac:dyDescent="0.2">
      <c r="A65" s="167">
        <v>48</v>
      </c>
      <c r="B65" s="168" t="s">
        <v>235</v>
      </c>
      <c r="C65" s="174" t="s">
        <v>236</v>
      </c>
      <c r="D65" s="169" t="s">
        <v>190</v>
      </c>
      <c r="E65" s="170">
        <v>1</v>
      </c>
      <c r="F65" s="171"/>
      <c r="G65" s="171"/>
      <c r="H65" s="171">
        <v>1836</v>
      </c>
      <c r="I65" s="171">
        <v>1836</v>
      </c>
      <c r="J65" s="171">
        <v>0</v>
      </c>
      <c r="K65" s="171">
        <v>0</v>
      </c>
      <c r="L65" s="171">
        <v>21</v>
      </c>
      <c r="M65" s="171">
        <v>2221.56</v>
      </c>
      <c r="N65" s="170">
        <v>1.9650000000000001E-2</v>
      </c>
      <c r="O65" s="170">
        <v>1.9650000000000001E-2</v>
      </c>
      <c r="P65" s="170">
        <v>0</v>
      </c>
      <c r="Q65" s="170">
        <v>0</v>
      </c>
      <c r="R65" s="171" t="s">
        <v>161</v>
      </c>
      <c r="S65" s="171" t="s">
        <v>125</v>
      </c>
      <c r="T65" s="172" t="s">
        <v>125</v>
      </c>
      <c r="U65" s="153">
        <v>0</v>
      </c>
      <c r="V65" s="153">
        <v>0</v>
      </c>
      <c r="W65" s="153"/>
      <c r="X65" s="153"/>
      <c r="Y65" s="153" t="s">
        <v>126</v>
      </c>
      <c r="Z65" s="150"/>
      <c r="AA65" s="150"/>
      <c r="AB65" s="150"/>
      <c r="AC65" s="150"/>
      <c r="AD65" s="150"/>
      <c r="AE65" s="150"/>
      <c r="AF65" s="150"/>
      <c r="AG65" s="150" t="s">
        <v>162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ht="22.5" x14ac:dyDescent="0.2">
      <c r="A66" s="167">
        <v>49</v>
      </c>
      <c r="B66" s="168" t="s">
        <v>237</v>
      </c>
      <c r="C66" s="174" t="s">
        <v>238</v>
      </c>
      <c r="D66" s="169" t="s">
        <v>190</v>
      </c>
      <c r="E66" s="170">
        <v>2</v>
      </c>
      <c r="F66" s="171"/>
      <c r="G66" s="171"/>
      <c r="H66" s="171">
        <v>2930</v>
      </c>
      <c r="I66" s="171">
        <v>5860</v>
      </c>
      <c r="J66" s="171">
        <v>0</v>
      </c>
      <c r="K66" s="171">
        <v>0</v>
      </c>
      <c r="L66" s="171">
        <v>21</v>
      </c>
      <c r="M66" s="171">
        <v>7090.6</v>
      </c>
      <c r="N66" s="170">
        <v>2.2000000000000001E-3</v>
      </c>
      <c r="O66" s="170">
        <v>4.4000000000000003E-3</v>
      </c>
      <c r="P66" s="170">
        <v>0</v>
      </c>
      <c r="Q66" s="170">
        <v>0</v>
      </c>
      <c r="R66" s="171" t="s">
        <v>161</v>
      </c>
      <c r="S66" s="171" t="s">
        <v>125</v>
      </c>
      <c r="T66" s="172" t="s">
        <v>125</v>
      </c>
      <c r="U66" s="153">
        <v>0</v>
      </c>
      <c r="V66" s="153">
        <v>0</v>
      </c>
      <c r="W66" s="153"/>
      <c r="X66" s="153"/>
      <c r="Y66" s="153" t="s">
        <v>126</v>
      </c>
      <c r="Z66" s="150"/>
      <c r="AA66" s="150"/>
      <c r="AB66" s="150"/>
      <c r="AC66" s="150"/>
      <c r="AD66" s="150"/>
      <c r="AE66" s="150"/>
      <c r="AF66" s="150"/>
      <c r="AG66" s="150" t="s">
        <v>162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22.5" x14ac:dyDescent="0.2">
      <c r="A67" s="167">
        <v>50</v>
      </c>
      <c r="B67" s="168" t="s">
        <v>239</v>
      </c>
      <c r="C67" s="174" t="s">
        <v>240</v>
      </c>
      <c r="D67" s="169" t="s">
        <v>190</v>
      </c>
      <c r="E67" s="170">
        <v>1</v>
      </c>
      <c r="F67" s="171"/>
      <c r="G67" s="171"/>
      <c r="H67" s="171">
        <v>0</v>
      </c>
      <c r="I67" s="171">
        <v>0</v>
      </c>
      <c r="J67" s="171">
        <v>0</v>
      </c>
      <c r="K67" s="171">
        <v>0</v>
      </c>
      <c r="L67" s="171">
        <v>21</v>
      </c>
      <c r="M67" s="171">
        <v>0</v>
      </c>
      <c r="N67" s="170">
        <v>1.4E-2</v>
      </c>
      <c r="O67" s="170">
        <v>1.4E-2</v>
      </c>
      <c r="P67" s="170">
        <v>0</v>
      </c>
      <c r="Q67" s="170">
        <v>0</v>
      </c>
      <c r="R67" s="171"/>
      <c r="S67" s="171" t="s">
        <v>143</v>
      </c>
      <c r="T67" s="172" t="s">
        <v>144</v>
      </c>
      <c r="U67" s="153">
        <v>0</v>
      </c>
      <c r="V67" s="153">
        <v>0</v>
      </c>
      <c r="W67" s="153"/>
      <c r="X67" s="153"/>
      <c r="Y67" s="153" t="s">
        <v>126</v>
      </c>
      <c r="Z67" s="150"/>
      <c r="AA67" s="150"/>
      <c r="AB67" s="150"/>
      <c r="AC67" s="150"/>
      <c r="AD67" s="150"/>
      <c r="AE67" s="150"/>
      <c r="AF67" s="150"/>
      <c r="AG67" s="150" t="s">
        <v>162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22.5" x14ac:dyDescent="0.2">
      <c r="A68" s="167">
        <v>51</v>
      </c>
      <c r="B68" s="168" t="s">
        <v>241</v>
      </c>
      <c r="C68" s="174" t="s">
        <v>242</v>
      </c>
      <c r="D68" s="169" t="s">
        <v>190</v>
      </c>
      <c r="E68" s="170">
        <v>1</v>
      </c>
      <c r="F68" s="171"/>
      <c r="G68" s="171"/>
      <c r="H68" s="171">
        <v>1806</v>
      </c>
      <c r="I68" s="171">
        <v>1806</v>
      </c>
      <c r="J68" s="171">
        <v>0</v>
      </c>
      <c r="K68" s="171">
        <v>0</v>
      </c>
      <c r="L68" s="171">
        <v>21</v>
      </c>
      <c r="M68" s="171">
        <v>2185.2600000000002</v>
      </c>
      <c r="N68" s="170">
        <v>1.7500000000000002E-2</v>
      </c>
      <c r="O68" s="170">
        <v>1.7500000000000002E-2</v>
      </c>
      <c r="P68" s="170">
        <v>0</v>
      </c>
      <c r="Q68" s="170">
        <v>0</v>
      </c>
      <c r="R68" s="171" t="s">
        <v>161</v>
      </c>
      <c r="S68" s="171" t="s">
        <v>243</v>
      </c>
      <c r="T68" s="172" t="s">
        <v>243</v>
      </c>
      <c r="U68" s="153">
        <v>0</v>
      </c>
      <c r="V68" s="153">
        <v>0</v>
      </c>
      <c r="W68" s="153"/>
      <c r="X68" s="153"/>
      <c r="Y68" s="153" t="s">
        <v>126</v>
      </c>
      <c r="Z68" s="150"/>
      <c r="AA68" s="150"/>
      <c r="AB68" s="150"/>
      <c r="AC68" s="150"/>
      <c r="AD68" s="150"/>
      <c r="AE68" s="150"/>
      <c r="AF68" s="150"/>
      <c r="AG68" s="150" t="s">
        <v>162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ht="33.75" x14ac:dyDescent="0.2">
      <c r="A69" s="167">
        <v>52</v>
      </c>
      <c r="B69" s="168" t="s">
        <v>244</v>
      </c>
      <c r="C69" s="174" t="s">
        <v>245</v>
      </c>
      <c r="D69" s="169" t="s">
        <v>190</v>
      </c>
      <c r="E69" s="170">
        <v>1</v>
      </c>
      <c r="F69" s="171"/>
      <c r="G69" s="171"/>
      <c r="H69" s="171">
        <v>4295</v>
      </c>
      <c r="I69" s="171">
        <v>4295</v>
      </c>
      <c r="J69" s="171">
        <v>0</v>
      </c>
      <c r="K69" s="171">
        <v>0</v>
      </c>
      <c r="L69" s="171">
        <v>21</v>
      </c>
      <c r="M69" s="171">
        <v>5196.95</v>
      </c>
      <c r="N69" s="170">
        <v>1.3299999999999999E-2</v>
      </c>
      <c r="O69" s="170">
        <v>1.3299999999999999E-2</v>
      </c>
      <c r="P69" s="170">
        <v>0</v>
      </c>
      <c r="Q69" s="170">
        <v>0</v>
      </c>
      <c r="R69" s="171" t="s">
        <v>161</v>
      </c>
      <c r="S69" s="171" t="s">
        <v>246</v>
      </c>
      <c r="T69" s="172" t="s">
        <v>173</v>
      </c>
      <c r="U69" s="153">
        <v>0</v>
      </c>
      <c r="V69" s="153">
        <v>0</v>
      </c>
      <c r="W69" s="153"/>
      <c r="X69" s="153"/>
      <c r="Y69" s="153" t="s">
        <v>126</v>
      </c>
      <c r="Z69" s="150"/>
      <c r="AA69" s="150"/>
      <c r="AB69" s="150"/>
      <c r="AC69" s="150"/>
      <c r="AD69" s="150"/>
      <c r="AE69" s="150"/>
      <c r="AF69" s="150"/>
      <c r="AG69" s="150" t="s">
        <v>162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ht="22.5" x14ac:dyDescent="0.2">
      <c r="A70" s="167">
        <v>53</v>
      </c>
      <c r="B70" s="168" t="s">
        <v>247</v>
      </c>
      <c r="C70" s="174" t="s">
        <v>248</v>
      </c>
      <c r="D70" s="169" t="s">
        <v>190</v>
      </c>
      <c r="E70" s="170">
        <v>1</v>
      </c>
      <c r="F70" s="171"/>
      <c r="G70" s="171"/>
      <c r="H70" s="171">
        <v>0</v>
      </c>
      <c r="I70" s="171">
        <v>0</v>
      </c>
      <c r="J70" s="171">
        <v>0</v>
      </c>
      <c r="K70" s="171">
        <v>0</v>
      </c>
      <c r="L70" s="171">
        <v>21</v>
      </c>
      <c r="M70" s="171">
        <v>0</v>
      </c>
      <c r="N70" s="170">
        <v>1.9E-2</v>
      </c>
      <c r="O70" s="170">
        <v>1.9E-2</v>
      </c>
      <c r="P70" s="170">
        <v>0</v>
      </c>
      <c r="Q70" s="170">
        <v>0</v>
      </c>
      <c r="R70" s="171"/>
      <c r="S70" s="171" t="s">
        <v>143</v>
      </c>
      <c r="T70" s="172" t="s">
        <v>144</v>
      </c>
      <c r="U70" s="153">
        <v>0</v>
      </c>
      <c r="V70" s="153">
        <v>0</v>
      </c>
      <c r="W70" s="153"/>
      <c r="X70" s="153"/>
      <c r="Y70" s="153" t="s">
        <v>126</v>
      </c>
      <c r="Z70" s="150"/>
      <c r="AA70" s="150"/>
      <c r="AB70" s="150"/>
      <c r="AC70" s="150"/>
      <c r="AD70" s="150"/>
      <c r="AE70" s="150"/>
      <c r="AF70" s="150"/>
      <c r="AG70" s="150" t="s">
        <v>162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x14ac:dyDescent="0.2">
      <c r="A71" s="167">
        <v>54</v>
      </c>
      <c r="B71" s="168" t="s">
        <v>249</v>
      </c>
      <c r="C71" s="174" t="s">
        <v>250</v>
      </c>
      <c r="D71" s="169" t="s">
        <v>142</v>
      </c>
      <c r="E71" s="170">
        <v>0.16966999999999999</v>
      </c>
      <c r="F71" s="171"/>
      <c r="G71" s="171"/>
      <c r="H71" s="171">
        <v>0</v>
      </c>
      <c r="I71" s="171">
        <v>0</v>
      </c>
      <c r="J71" s="171">
        <v>2565</v>
      </c>
      <c r="K71" s="171">
        <v>435.20354999999995</v>
      </c>
      <c r="L71" s="171">
        <v>21</v>
      </c>
      <c r="M71" s="171">
        <v>526.59199999999998</v>
      </c>
      <c r="N71" s="170">
        <v>0</v>
      </c>
      <c r="O71" s="170">
        <v>0</v>
      </c>
      <c r="P71" s="170">
        <v>0</v>
      </c>
      <c r="Q71" s="170">
        <v>0</v>
      </c>
      <c r="R71" s="171"/>
      <c r="S71" s="171" t="s">
        <v>125</v>
      </c>
      <c r="T71" s="172" t="s">
        <v>125</v>
      </c>
      <c r="U71" s="153">
        <v>4.7720000000000002</v>
      </c>
      <c r="V71" s="153">
        <v>0.80966523999999995</v>
      </c>
      <c r="W71" s="153"/>
      <c r="X71" s="153"/>
      <c r="Y71" s="153" t="s">
        <v>126</v>
      </c>
      <c r="Z71" s="150"/>
      <c r="AA71" s="150"/>
      <c r="AB71" s="150"/>
      <c r="AC71" s="150"/>
      <c r="AD71" s="150"/>
      <c r="AE71" s="150"/>
      <c r="AF71" s="150"/>
      <c r="AG71" s="150" t="s">
        <v>127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ht="22.5" x14ac:dyDescent="0.2">
      <c r="A72" s="167">
        <v>55</v>
      </c>
      <c r="B72" s="168" t="s">
        <v>251</v>
      </c>
      <c r="C72" s="174" t="s">
        <v>252</v>
      </c>
      <c r="D72" s="169" t="s">
        <v>142</v>
      </c>
      <c r="E72" s="170">
        <v>0.16966999999999999</v>
      </c>
      <c r="F72" s="171"/>
      <c r="G72" s="171"/>
      <c r="H72" s="171">
        <v>0</v>
      </c>
      <c r="I72" s="171">
        <v>0</v>
      </c>
      <c r="J72" s="171">
        <v>0</v>
      </c>
      <c r="K72" s="171">
        <v>0</v>
      </c>
      <c r="L72" s="171">
        <v>21</v>
      </c>
      <c r="M72" s="171">
        <v>0</v>
      </c>
      <c r="N72" s="170">
        <v>0</v>
      </c>
      <c r="O72" s="170">
        <v>0</v>
      </c>
      <c r="P72" s="170">
        <v>0</v>
      </c>
      <c r="Q72" s="170">
        <v>0</v>
      </c>
      <c r="R72" s="171"/>
      <c r="S72" s="171" t="s">
        <v>143</v>
      </c>
      <c r="T72" s="172" t="s">
        <v>144</v>
      </c>
      <c r="U72" s="153">
        <v>1.5169999999999999</v>
      </c>
      <c r="V72" s="153">
        <v>0.25738938999999994</v>
      </c>
      <c r="W72" s="153"/>
      <c r="X72" s="153"/>
      <c r="Y72" s="153" t="s">
        <v>126</v>
      </c>
      <c r="Z72" s="150"/>
      <c r="AA72" s="150"/>
      <c r="AB72" s="150"/>
      <c r="AC72" s="150"/>
      <c r="AD72" s="150"/>
      <c r="AE72" s="150"/>
      <c r="AF72" s="150"/>
      <c r="AG72" s="150" t="s">
        <v>127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x14ac:dyDescent="0.2">
      <c r="A73" s="155" t="s">
        <v>120</v>
      </c>
      <c r="B73" s="156" t="s">
        <v>75</v>
      </c>
      <c r="C73" s="173" t="s">
        <v>76</v>
      </c>
      <c r="D73" s="157"/>
      <c r="E73" s="158"/>
      <c r="F73" s="159"/>
      <c r="G73" s="159">
        <v>0</v>
      </c>
      <c r="H73" s="159"/>
      <c r="I73" s="159">
        <v>73114.490000000005</v>
      </c>
      <c r="J73" s="159"/>
      <c r="K73" s="159">
        <v>52470.239999999998</v>
      </c>
      <c r="L73" s="159"/>
      <c r="M73" s="159"/>
      <c r="N73" s="158"/>
      <c r="O73" s="158"/>
      <c r="P73" s="158"/>
      <c r="Q73" s="158"/>
      <c r="R73" s="159"/>
      <c r="S73" s="159"/>
      <c r="T73" s="160"/>
      <c r="U73" s="154"/>
      <c r="V73" s="154"/>
      <c r="W73" s="154"/>
      <c r="X73" s="154"/>
      <c r="Y73" s="154"/>
      <c r="AG73" t="s">
        <v>121</v>
      </c>
    </row>
    <row r="74" spans="1:60" ht="45" x14ac:dyDescent="0.2">
      <c r="A74" s="167">
        <v>56</v>
      </c>
      <c r="B74" s="168" t="s">
        <v>253</v>
      </c>
      <c r="C74" s="174" t="s">
        <v>254</v>
      </c>
      <c r="D74" s="169" t="s">
        <v>132</v>
      </c>
      <c r="E74" s="170">
        <v>28.497</v>
      </c>
      <c r="F74" s="171"/>
      <c r="G74" s="171"/>
      <c r="H74" s="171">
        <v>2375.15</v>
      </c>
      <c r="I74" s="171">
        <v>67684.649550000002</v>
      </c>
      <c r="J74" s="171">
        <v>1699.85</v>
      </c>
      <c r="K74" s="171">
        <v>48440.62545</v>
      </c>
      <c r="L74" s="171">
        <v>21</v>
      </c>
      <c r="M74" s="171">
        <v>140511.5888</v>
      </c>
      <c r="N74" s="170">
        <v>5.9929999999999997E-2</v>
      </c>
      <c r="O74" s="170">
        <v>1.70782521</v>
      </c>
      <c r="P74" s="170">
        <v>0</v>
      </c>
      <c r="Q74" s="170">
        <v>0</v>
      </c>
      <c r="R74" s="171"/>
      <c r="S74" s="171" t="s">
        <v>125</v>
      </c>
      <c r="T74" s="172" t="s">
        <v>125</v>
      </c>
      <c r="U74" s="153">
        <v>3.0237599999999998</v>
      </c>
      <c r="V74" s="153">
        <v>86.16808872</v>
      </c>
      <c r="W74" s="153"/>
      <c r="X74" s="153"/>
      <c r="Y74" s="153" t="s">
        <v>126</v>
      </c>
      <c r="Z74" s="150"/>
      <c r="AA74" s="150"/>
      <c r="AB74" s="150"/>
      <c r="AC74" s="150"/>
      <c r="AD74" s="150"/>
      <c r="AE74" s="150"/>
      <c r="AF74" s="150"/>
      <c r="AG74" s="150" t="s">
        <v>133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ht="33.75" x14ac:dyDescent="0.2">
      <c r="A75" s="167">
        <v>57</v>
      </c>
      <c r="B75" s="168" t="s">
        <v>255</v>
      </c>
      <c r="C75" s="174" t="s">
        <v>256</v>
      </c>
      <c r="D75" s="169" t="s">
        <v>132</v>
      </c>
      <c r="E75" s="170">
        <v>3.8610000000000002</v>
      </c>
      <c r="F75" s="171"/>
      <c r="G75" s="171"/>
      <c r="H75" s="171">
        <v>1406.33</v>
      </c>
      <c r="I75" s="171">
        <v>5429.8401299999996</v>
      </c>
      <c r="J75" s="171">
        <v>1043.67</v>
      </c>
      <c r="K75" s="171">
        <v>4029.6098700000007</v>
      </c>
      <c r="L75" s="171">
        <v>21</v>
      </c>
      <c r="M75" s="171">
        <v>11445.934500000001</v>
      </c>
      <c r="N75" s="170">
        <v>3.1199999999999999E-2</v>
      </c>
      <c r="O75" s="170">
        <v>0.12046320000000001</v>
      </c>
      <c r="P75" s="170">
        <v>0</v>
      </c>
      <c r="Q75" s="170">
        <v>0</v>
      </c>
      <c r="R75" s="171"/>
      <c r="S75" s="171" t="s">
        <v>125</v>
      </c>
      <c r="T75" s="172" t="s">
        <v>125</v>
      </c>
      <c r="U75" s="153">
        <v>1.75031</v>
      </c>
      <c r="V75" s="153">
        <v>6.7579469100000003</v>
      </c>
      <c r="W75" s="153"/>
      <c r="X75" s="153"/>
      <c r="Y75" s="153" t="s">
        <v>126</v>
      </c>
      <c r="Z75" s="150"/>
      <c r="AA75" s="150"/>
      <c r="AB75" s="150"/>
      <c r="AC75" s="150"/>
      <c r="AD75" s="150"/>
      <c r="AE75" s="150"/>
      <c r="AF75" s="150"/>
      <c r="AG75" s="150" t="s">
        <v>133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x14ac:dyDescent="0.2">
      <c r="A76" s="155" t="s">
        <v>120</v>
      </c>
      <c r="B76" s="156" t="s">
        <v>77</v>
      </c>
      <c r="C76" s="173" t="s">
        <v>78</v>
      </c>
      <c r="D76" s="157"/>
      <c r="E76" s="158"/>
      <c r="F76" s="159"/>
      <c r="G76" s="159">
        <f>SUM(G77:G85)</f>
        <v>0</v>
      </c>
      <c r="H76" s="159"/>
      <c r="I76" s="159">
        <v>29047.73</v>
      </c>
      <c r="J76" s="159"/>
      <c r="K76" s="159">
        <v>7522.07</v>
      </c>
      <c r="L76" s="159"/>
      <c r="M76" s="159"/>
      <c r="N76" s="158"/>
      <c r="O76" s="158"/>
      <c r="P76" s="158"/>
      <c r="Q76" s="158"/>
      <c r="R76" s="159"/>
      <c r="S76" s="159"/>
      <c r="T76" s="160"/>
      <c r="U76" s="154"/>
      <c r="V76" s="154"/>
      <c r="W76" s="154"/>
      <c r="X76" s="154"/>
      <c r="Y76" s="154"/>
      <c r="AG76" t="s">
        <v>121</v>
      </c>
    </row>
    <row r="77" spans="1:60" ht="56.25" x14ac:dyDescent="0.2">
      <c r="A77" s="167">
        <v>58</v>
      </c>
      <c r="B77" s="168" t="s">
        <v>257</v>
      </c>
      <c r="C77" s="174" t="s">
        <v>258</v>
      </c>
      <c r="D77" s="169" t="s">
        <v>158</v>
      </c>
      <c r="E77" s="170">
        <v>2.6</v>
      </c>
      <c r="F77" s="171"/>
      <c r="G77" s="171"/>
      <c r="H77" s="171">
        <v>2104.88</v>
      </c>
      <c r="I77" s="171">
        <v>5472.6880000000001</v>
      </c>
      <c r="J77" s="171">
        <v>500.12</v>
      </c>
      <c r="K77" s="171">
        <v>1300.3120000000001</v>
      </c>
      <c r="L77" s="171">
        <v>21</v>
      </c>
      <c r="M77" s="171">
        <v>8195.33</v>
      </c>
      <c r="N77" s="170">
        <v>6.8300000000000001E-3</v>
      </c>
      <c r="O77" s="170">
        <v>1.7757999999999999E-2</v>
      </c>
      <c r="P77" s="170">
        <v>0</v>
      </c>
      <c r="Q77" s="170">
        <v>0</v>
      </c>
      <c r="R77" s="171"/>
      <c r="S77" s="171" t="s">
        <v>125</v>
      </c>
      <c r="T77" s="172" t="s">
        <v>125</v>
      </c>
      <c r="U77" s="153">
        <v>0.90244999999999997</v>
      </c>
      <c r="V77" s="153">
        <v>2.3463699999999998</v>
      </c>
      <c r="W77" s="153"/>
      <c r="X77" s="153"/>
      <c r="Y77" s="153" t="s">
        <v>126</v>
      </c>
      <c r="Z77" s="150"/>
      <c r="AA77" s="150"/>
      <c r="AB77" s="150"/>
      <c r="AC77" s="150"/>
      <c r="AD77" s="150"/>
      <c r="AE77" s="150"/>
      <c r="AF77" s="150"/>
      <c r="AG77" s="150" t="s">
        <v>127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56.25" x14ac:dyDescent="0.2">
      <c r="A78" s="167">
        <v>59</v>
      </c>
      <c r="B78" s="168" t="s">
        <v>259</v>
      </c>
      <c r="C78" s="174" t="s">
        <v>260</v>
      </c>
      <c r="D78" s="169" t="s">
        <v>158</v>
      </c>
      <c r="E78" s="170">
        <v>2.6</v>
      </c>
      <c r="F78" s="171"/>
      <c r="G78" s="171"/>
      <c r="H78" s="171">
        <v>1710.72</v>
      </c>
      <c r="I78" s="171">
        <v>4447.8720000000003</v>
      </c>
      <c r="J78" s="171">
        <v>141.28</v>
      </c>
      <c r="K78" s="171">
        <v>367.32800000000003</v>
      </c>
      <c r="L78" s="171">
        <v>21</v>
      </c>
      <c r="M78" s="171">
        <v>5826.3919999999998</v>
      </c>
      <c r="N78" s="170">
        <v>3.48E-3</v>
      </c>
      <c r="O78" s="170">
        <v>9.0480000000000005E-3</v>
      </c>
      <c r="P78" s="170">
        <v>0</v>
      </c>
      <c r="Q78" s="170">
        <v>0</v>
      </c>
      <c r="R78" s="171"/>
      <c r="S78" s="171" t="s">
        <v>125</v>
      </c>
      <c r="T78" s="172" t="s">
        <v>125</v>
      </c>
      <c r="U78" s="153">
        <v>0.24610000000000001</v>
      </c>
      <c r="V78" s="153">
        <v>0.6398600000000001</v>
      </c>
      <c r="W78" s="153"/>
      <c r="X78" s="153"/>
      <c r="Y78" s="153" t="s">
        <v>126</v>
      </c>
      <c r="Z78" s="150"/>
      <c r="AA78" s="150"/>
      <c r="AB78" s="150"/>
      <c r="AC78" s="150"/>
      <c r="AD78" s="150"/>
      <c r="AE78" s="150"/>
      <c r="AF78" s="150"/>
      <c r="AG78" s="150" t="s">
        <v>127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ht="33.75" x14ac:dyDescent="0.2">
      <c r="A79" s="167">
        <v>60</v>
      </c>
      <c r="B79" s="168" t="s">
        <v>261</v>
      </c>
      <c r="C79" s="174" t="s">
        <v>262</v>
      </c>
      <c r="D79" s="169" t="s">
        <v>158</v>
      </c>
      <c r="E79" s="170">
        <v>2.6</v>
      </c>
      <c r="F79" s="171"/>
      <c r="G79" s="171"/>
      <c r="H79" s="171">
        <v>1281.06</v>
      </c>
      <c r="I79" s="171">
        <v>3330.7559999999999</v>
      </c>
      <c r="J79" s="171">
        <v>359.94</v>
      </c>
      <c r="K79" s="171">
        <v>935.84400000000005</v>
      </c>
      <c r="L79" s="171">
        <v>21</v>
      </c>
      <c r="M79" s="171">
        <v>5162.5860000000002</v>
      </c>
      <c r="N79" s="170">
        <v>2.8E-3</v>
      </c>
      <c r="O79" s="170">
        <v>7.28E-3</v>
      </c>
      <c r="P79" s="170">
        <v>0</v>
      </c>
      <c r="Q79" s="170">
        <v>0</v>
      </c>
      <c r="R79" s="171"/>
      <c r="S79" s="171" t="s">
        <v>125</v>
      </c>
      <c r="T79" s="172" t="s">
        <v>125</v>
      </c>
      <c r="U79" s="153">
        <v>0.60995999999999995</v>
      </c>
      <c r="V79" s="153">
        <v>1.585896</v>
      </c>
      <c r="W79" s="153"/>
      <c r="X79" s="153"/>
      <c r="Y79" s="153" t="s">
        <v>126</v>
      </c>
      <c r="Z79" s="150"/>
      <c r="AA79" s="150"/>
      <c r="AB79" s="150"/>
      <c r="AC79" s="150"/>
      <c r="AD79" s="150"/>
      <c r="AE79" s="150"/>
      <c r="AF79" s="150"/>
      <c r="AG79" s="150" t="s">
        <v>127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ht="22.5" x14ac:dyDescent="0.2">
      <c r="A80" s="167">
        <v>61</v>
      </c>
      <c r="B80" s="168" t="s">
        <v>263</v>
      </c>
      <c r="C80" s="174" t="s">
        <v>264</v>
      </c>
      <c r="D80" s="169" t="s">
        <v>158</v>
      </c>
      <c r="E80" s="170">
        <v>7</v>
      </c>
      <c r="F80" s="171"/>
      <c r="G80" s="171"/>
      <c r="H80" s="171">
        <v>789.66</v>
      </c>
      <c r="I80" s="171">
        <v>5527.62</v>
      </c>
      <c r="J80" s="171">
        <v>315.33999999999997</v>
      </c>
      <c r="K80" s="171">
        <v>2207.3799999999997</v>
      </c>
      <c r="L80" s="171">
        <v>21</v>
      </c>
      <c r="M80" s="171">
        <v>9359.35</v>
      </c>
      <c r="N80" s="170">
        <v>2.63E-3</v>
      </c>
      <c r="O80" s="170">
        <v>1.8409999999999999E-2</v>
      </c>
      <c r="P80" s="170">
        <v>0</v>
      </c>
      <c r="Q80" s="170">
        <v>0</v>
      </c>
      <c r="R80" s="171"/>
      <c r="S80" s="171" t="s">
        <v>125</v>
      </c>
      <c r="T80" s="172" t="s">
        <v>125</v>
      </c>
      <c r="U80" s="153">
        <v>0.57715000000000005</v>
      </c>
      <c r="V80" s="153">
        <v>4.0400500000000008</v>
      </c>
      <c r="W80" s="153"/>
      <c r="X80" s="153"/>
      <c r="Y80" s="153" t="s">
        <v>126</v>
      </c>
      <c r="Z80" s="150"/>
      <c r="AA80" s="150"/>
      <c r="AB80" s="150"/>
      <c r="AC80" s="150"/>
      <c r="AD80" s="150"/>
      <c r="AE80" s="150"/>
      <c r="AF80" s="150"/>
      <c r="AG80" s="150" t="s">
        <v>127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ht="22.5" x14ac:dyDescent="0.2">
      <c r="A81" s="167">
        <v>62</v>
      </c>
      <c r="B81" s="168" t="s">
        <v>265</v>
      </c>
      <c r="C81" s="174" t="s">
        <v>266</v>
      </c>
      <c r="D81" s="169" t="s">
        <v>158</v>
      </c>
      <c r="E81" s="170">
        <v>1</v>
      </c>
      <c r="F81" s="171"/>
      <c r="G81" s="171"/>
      <c r="H81" s="171">
        <v>825.36</v>
      </c>
      <c r="I81" s="171">
        <v>825.36</v>
      </c>
      <c r="J81" s="171">
        <v>526.64</v>
      </c>
      <c r="K81" s="171">
        <v>526.64</v>
      </c>
      <c r="L81" s="171">
        <v>21</v>
      </c>
      <c r="M81" s="171">
        <v>1635.92</v>
      </c>
      <c r="N81" s="170">
        <v>3.6900000000000001E-3</v>
      </c>
      <c r="O81" s="170">
        <v>3.6900000000000001E-3</v>
      </c>
      <c r="P81" s="170">
        <v>0</v>
      </c>
      <c r="Q81" s="170">
        <v>0</v>
      </c>
      <c r="R81" s="171"/>
      <c r="S81" s="171" t="s">
        <v>125</v>
      </c>
      <c r="T81" s="172" t="s">
        <v>125</v>
      </c>
      <c r="U81" s="153">
        <v>0.94499999999999995</v>
      </c>
      <c r="V81" s="153">
        <v>0.94499999999999995</v>
      </c>
      <c r="W81" s="153"/>
      <c r="X81" s="153"/>
      <c r="Y81" s="153" t="s">
        <v>126</v>
      </c>
      <c r="Z81" s="150"/>
      <c r="AA81" s="150"/>
      <c r="AB81" s="150"/>
      <c r="AC81" s="150"/>
      <c r="AD81" s="150"/>
      <c r="AE81" s="150"/>
      <c r="AF81" s="150"/>
      <c r="AG81" s="150" t="s">
        <v>127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45" x14ac:dyDescent="0.2">
      <c r="A82" s="167">
        <v>63</v>
      </c>
      <c r="B82" s="168" t="s">
        <v>267</v>
      </c>
      <c r="C82" s="174" t="s">
        <v>268</v>
      </c>
      <c r="D82" s="169" t="s">
        <v>158</v>
      </c>
      <c r="E82" s="170">
        <v>3</v>
      </c>
      <c r="F82" s="171"/>
      <c r="G82" s="171"/>
      <c r="H82" s="171">
        <v>1294.17</v>
      </c>
      <c r="I82" s="171">
        <v>3882.51</v>
      </c>
      <c r="J82" s="171">
        <v>361.83</v>
      </c>
      <c r="K82" s="171">
        <v>1085.49</v>
      </c>
      <c r="L82" s="171">
        <v>21</v>
      </c>
      <c r="M82" s="171">
        <v>6011.28</v>
      </c>
      <c r="N82" s="170">
        <v>2.9299999999999999E-3</v>
      </c>
      <c r="O82" s="170">
        <v>8.7899999999999992E-3</v>
      </c>
      <c r="P82" s="170">
        <v>0</v>
      </c>
      <c r="Q82" s="170">
        <v>0</v>
      </c>
      <c r="R82" s="171"/>
      <c r="S82" s="171" t="s">
        <v>125</v>
      </c>
      <c r="T82" s="172" t="s">
        <v>125</v>
      </c>
      <c r="U82" s="153">
        <v>0.61895</v>
      </c>
      <c r="V82" s="153">
        <v>1.8568500000000001</v>
      </c>
      <c r="W82" s="153"/>
      <c r="X82" s="153"/>
      <c r="Y82" s="153" t="s">
        <v>126</v>
      </c>
      <c r="Z82" s="150"/>
      <c r="AA82" s="150"/>
      <c r="AB82" s="150"/>
      <c r="AC82" s="150"/>
      <c r="AD82" s="150"/>
      <c r="AE82" s="150"/>
      <c r="AF82" s="150"/>
      <c r="AG82" s="150" t="s">
        <v>127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45" x14ac:dyDescent="0.2">
      <c r="A83" s="167">
        <v>64</v>
      </c>
      <c r="B83" s="168" t="s">
        <v>269</v>
      </c>
      <c r="C83" s="174" t="s">
        <v>270</v>
      </c>
      <c r="D83" s="169" t="s">
        <v>158</v>
      </c>
      <c r="E83" s="170">
        <v>3</v>
      </c>
      <c r="F83" s="171"/>
      <c r="G83" s="171"/>
      <c r="H83" s="171">
        <v>1853.64</v>
      </c>
      <c r="I83" s="171">
        <v>5560.92</v>
      </c>
      <c r="J83" s="171">
        <v>366.36</v>
      </c>
      <c r="K83" s="171">
        <v>1099.08</v>
      </c>
      <c r="L83" s="171">
        <v>21</v>
      </c>
      <c r="M83" s="171">
        <v>8058.6</v>
      </c>
      <c r="N83" s="170">
        <v>3.7299999999999998E-3</v>
      </c>
      <c r="O83" s="170">
        <v>1.1189999999999999E-2</v>
      </c>
      <c r="P83" s="170">
        <v>0</v>
      </c>
      <c r="Q83" s="170">
        <v>0</v>
      </c>
      <c r="R83" s="171"/>
      <c r="S83" s="171" t="s">
        <v>125</v>
      </c>
      <c r="T83" s="172" t="s">
        <v>125</v>
      </c>
      <c r="U83" s="153">
        <v>0.62444999999999995</v>
      </c>
      <c r="V83" s="153">
        <v>1.8733499999999998</v>
      </c>
      <c r="W83" s="153"/>
      <c r="X83" s="153"/>
      <c r="Y83" s="153" t="s">
        <v>126</v>
      </c>
      <c r="Z83" s="150"/>
      <c r="AA83" s="150"/>
      <c r="AB83" s="150"/>
      <c r="AC83" s="150"/>
      <c r="AD83" s="150"/>
      <c r="AE83" s="150"/>
      <c r="AF83" s="150"/>
      <c r="AG83" s="150" t="s">
        <v>127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ht="22.5" x14ac:dyDescent="0.2">
      <c r="A84" s="167">
        <v>65</v>
      </c>
      <c r="B84" s="168" t="s">
        <v>271</v>
      </c>
      <c r="C84" s="174" t="s">
        <v>272</v>
      </c>
      <c r="D84" s="169" t="s">
        <v>187</v>
      </c>
      <c r="E84" s="170">
        <v>15</v>
      </c>
      <c r="F84" s="171"/>
      <c r="G84" s="171">
        <f>E84*F84</f>
        <v>0</v>
      </c>
      <c r="H84" s="171">
        <v>0</v>
      </c>
      <c r="I84" s="171">
        <v>0</v>
      </c>
      <c r="J84" s="171">
        <v>0</v>
      </c>
      <c r="K84" s="171">
        <v>0</v>
      </c>
      <c r="L84" s="171">
        <v>21</v>
      </c>
      <c r="M84" s="171">
        <v>0</v>
      </c>
      <c r="N84" s="170">
        <v>0</v>
      </c>
      <c r="O84" s="170">
        <v>0</v>
      </c>
      <c r="P84" s="170">
        <v>0</v>
      </c>
      <c r="Q84" s="170">
        <v>0</v>
      </c>
      <c r="R84" s="171"/>
      <c r="S84" s="171" t="s">
        <v>143</v>
      </c>
      <c r="T84" s="172" t="s">
        <v>144</v>
      </c>
      <c r="U84" s="153">
        <v>0</v>
      </c>
      <c r="V84" s="153">
        <v>0</v>
      </c>
      <c r="W84" s="153"/>
      <c r="X84" s="153"/>
      <c r="Y84" s="153" t="s">
        <v>126</v>
      </c>
      <c r="Z84" s="150"/>
      <c r="AA84" s="150"/>
      <c r="AB84" s="150"/>
      <c r="AC84" s="150"/>
      <c r="AD84" s="150"/>
      <c r="AE84" s="150"/>
      <c r="AF84" s="150"/>
      <c r="AG84" s="150" t="s">
        <v>127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ht="22.5" x14ac:dyDescent="0.2">
      <c r="A85" s="167">
        <v>66</v>
      </c>
      <c r="B85" s="168" t="s">
        <v>273</v>
      </c>
      <c r="C85" s="174" t="s">
        <v>274</v>
      </c>
      <c r="D85" s="169" t="s">
        <v>142</v>
      </c>
      <c r="E85" s="170">
        <v>7.6170000000000002E-2</v>
      </c>
      <c r="F85" s="171"/>
      <c r="G85" s="171">
        <f>E85*F85</f>
        <v>0</v>
      </c>
      <c r="H85" s="171">
        <v>0</v>
      </c>
      <c r="I85" s="171">
        <v>0</v>
      </c>
      <c r="J85" s="171">
        <v>0</v>
      </c>
      <c r="K85" s="171">
        <v>0</v>
      </c>
      <c r="L85" s="171">
        <v>21</v>
      </c>
      <c r="M85" s="171">
        <v>0</v>
      </c>
      <c r="N85" s="170">
        <v>0</v>
      </c>
      <c r="O85" s="170">
        <v>0</v>
      </c>
      <c r="P85" s="170">
        <v>0</v>
      </c>
      <c r="Q85" s="170">
        <v>0</v>
      </c>
      <c r="R85" s="171"/>
      <c r="S85" s="171" t="s">
        <v>143</v>
      </c>
      <c r="T85" s="172" t="s">
        <v>144</v>
      </c>
      <c r="U85" s="153">
        <v>4.9470000000000001</v>
      </c>
      <c r="V85" s="153">
        <v>0.37681299000000001</v>
      </c>
      <c r="W85" s="153"/>
      <c r="X85" s="153"/>
      <c r="Y85" s="153" t="s">
        <v>126</v>
      </c>
      <c r="Z85" s="150"/>
      <c r="AA85" s="150"/>
      <c r="AB85" s="150"/>
      <c r="AC85" s="150"/>
      <c r="AD85" s="150"/>
      <c r="AE85" s="150"/>
      <c r="AF85" s="150"/>
      <c r="AG85" s="150" t="s">
        <v>127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x14ac:dyDescent="0.2">
      <c r="A86" s="155" t="s">
        <v>120</v>
      </c>
      <c r="B86" s="156" t="s">
        <v>79</v>
      </c>
      <c r="C86" s="173" t="s">
        <v>80</v>
      </c>
      <c r="D86" s="157"/>
      <c r="E86" s="158"/>
      <c r="F86" s="159"/>
      <c r="G86" s="159">
        <f>SUM(G87:G98)</f>
        <v>0</v>
      </c>
      <c r="H86" s="159"/>
      <c r="I86" s="159">
        <v>55631.24</v>
      </c>
      <c r="J86" s="159"/>
      <c r="K86" s="159">
        <v>23636.01</v>
      </c>
      <c r="L86" s="159"/>
      <c r="M86" s="159"/>
      <c r="N86" s="158"/>
      <c r="O86" s="158"/>
      <c r="P86" s="158"/>
      <c r="Q86" s="158"/>
      <c r="R86" s="159"/>
      <c r="S86" s="159"/>
      <c r="T86" s="160"/>
      <c r="U86" s="154"/>
      <c r="V86" s="154"/>
      <c r="W86" s="154"/>
      <c r="X86" s="154"/>
      <c r="Y86" s="154"/>
      <c r="AG86" t="s">
        <v>121</v>
      </c>
    </row>
    <row r="87" spans="1:60" ht="22.5" x14ac:dyDescent="0.2">
      <c r="A87" s="167">
        <v>67</v>
      </c>
      <c r="B87" s="168" t="s">
        <v>275</v>
      </c>
      <c r="C87" s="174" t="s">
        <v>276</v>
      </c>
      <c r="D87" s="169" t="s">
        <v>158</v>
      </c>
      <c r="E87" s="170">
        <v>84.39</v>
      </c>
      <c r="F87" s="171"/>
      <c r="G87" s="171"/>
      <c r="H87" s="171">
        <v>11.02</v>
      </c>
      <c r="I87" s="171">
        <v>929.9778</v>
      </c>
      <c r="J87" s="171">
        <v>89.48</v>
      </c>
      <c r="K87" s="171">
        <v>7551.2172</v>
      </c>
      <c r="L87" s="171">
        <v>21</v>
      </c>
      <c r="M87" s="171">
        <v>10262.252</v>
      </c>
      <c r="N87" s="170">
        <v>1.8000000000000001E-4</v>
      </c>
      <c r="O87" s="170">
        <v>1.5190200000000001E-2</v>
      </c>
      <c r="P87" s="170">
        <v>0</v>
      </c>
      <c r="Q87" s="170">
        <v>0</v>
      </c>
      <c r="R87" s="171"/>
      <c r="S87" s="171" t="s">
        <v>125</v>
      </c>
      <c r="T87" s="172" t="s">
        <v>125</v>
      </c>
      <c r="U87" s="153">
        <v>0.17249999999999999</v>
      </c>
      <c r="V87" s="153">
        <v>14.557274999999999</v>
      </c>
      <c r="W87" s="153"/>
      <c r="X87" s="153"/>
      <c r="Y87" s="153" t="s">
        <v>126</v>
      </c>
      <c r="Z87" s="150"/>
      <c r="AA87" s="150"/>
      <c r="AB87" s="150"/>
      <c r="AC87" s="150"/>
      <c r="AD87" s="150"/>
      <c r="AE87" s="150"/>
      <c r="AF87" s="150"/>
      <c r="AG87" s="150" t="s">
        <v>127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ht="22.5" x14ac:dyDescent="0.2">
      <c r="A88" s="167">
        <v>68</v>
      </c>
      <c r="B88" s="168" t="s">
        <v>277</v>
      </c>
      <c r="C88" s="174" t="s">
        <v>278</v>
      </c>
      <c r="D88" s="169" t="s">
        <v>158</v>
      </c>
      <c r="E88" s="170">
        <v>5</v>
      </c>
      <c r="F88" s="171"/>
      <c r="G88" s="171"/>
      <c r="H88" s="171">
        <v>30.11</v>
      </c>
      <c r="I88" s="171">
        <v>150.55000000000001</v>
      </c>
      <c r="J88" s="171">
        <v>412.39</v>
      </c>
      <c r="K88" s="171">
        <v>2061.9499999999998</v>
      </c>
      <c r="L88" s="171">
        <v>21</v>
      </c>
      <c r="M88" s="171">
        <v>2677.125</v>
      </c>
      <c r="N88" s="170">
        <v>8.0000000000000007E-5</v>
      </c>
      <c r="O88" s="170">
        <v>4.0000000000000002E-4</v>
      </c>
      <c r="P88" s="170">
        <v>0</v>
      </c>
      <c r="Q88" s="170">
        <v>0</v>
      </c>
      <c r="R88" s="171"/>
      <c r="S88" s="171" t="s">
        <v>125</v>
      </c>
      <c r="T88" s="172" t="s">
        <v>125</v>
      </c>
      <c r="U88" s="153">
        <v>0.75700000000000001</v>
      </c>
      <c r="V88" s="153">
        <v>3.7850000000000001</v>
      </c>
      <c r="W88" s="153"/>
      <c r="X88" s="153"/>
      <c r="Y88" s="153" t="s">
        <v>126</v>
      </c>
      <c r="Z88" s="150"/>
      <c r="AA88" s="150"/>
      <c r="AB88" s="150"/>
      <c r="AC88" s="150"/>
      <c r="AD88" s="150"/>
      <c r="AE88" s="150"/>
      <c r="AF88" s="150"/>
      <c r="AG88" s="150" t="s">
        <v>127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ht="22.5" x14ac:dyDescent="0.2">
      <c r="A89" s="167">
        <v>69</v>
      </c>
      <c r="B89" s="168" t="s">
        <v>279</v>
      </c>
      <c r="C89" s="174" t="s">
        <v>280</v>
      </c>
      <c r="D89" s="169" t="s">
        <v>190</v>
      </c>
      <c r="E89" s="170">
        <v>1</v>
      </c>
      <c r="F89" s="171"/>
      <c r="G89" s="171"/>
      <c r="H89" s="171">
        <v>0</v>
      </c>
      <c r="I89" s="171">
        <v>0</v>
      </c>
      <c r="J89" s="171">
        <v>112</v>
      </c>
      <c r="K89" s="171">
        <v>112</v>
      </c>
      <c r="L89" s="171">
        <v>21</v>
      </c>
      <c r="M89" s="171">
        <v>135.52000000000001</v>
      </c>
      <c r="N89" s="170">
        <v>0</v>
      </c>
      <c r="O89" s="170">
        <v>0</v>
      </c>
      <c r="P89" s="170">
        <v>0</v>
      </c>
      <c r="Q89" s="170">
        <v>0</v>
      </c>
      <c r="R89" s="171"/>
      <c r="S89" s="171" t="s">
        <v>125</v>
      </c>
      <c r="T89" s="172" t="s">
        <v>125</v>
      </c>
      <c r="U89" s="153">
        <v>0.224</v>
      </c>
      <c r="V89" s="153">
        <v>0.224</v>
      </c>
      <c r="W89" s="153"/>
      <c r="X89" s="153"/>
      <c r="Y89" s="153" t="s">
        <v>126</v>
      </c>
      <c r="Z89" s="150"/>
      <c r="AA89" s="150"/>
      <c r="AB89" s="150"/>
      <c r="AC89" s="150"/>
      <c r="AD89" s="150"/>
      <c r="AE89" s="150"/>
      <c r="AF89" s="150"/>
      <c r="AG89" s="150" t="s">
        <v>127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ht="22.5" x14ac:dyDescent="0.2">
      <c r="A90" s="167">
        <v>70</v>
      </c>
      <c r="B90" s="168" t="s">
        <v>281</v>
      </c>
      <c r="C90" s="174" t="s">
        <v>282</v>
      </c>
      <c r="D90" s="169" t="s">
        <v>190</v>
      </c>
      <c r="E90" s="170">
        <v>1</v>
      </c>
      <c r="F90" s="171"/>
      <c r="G90" s="171"/>
      <c r="H90" s="171">
        <v>0</v>
      </c>
      <c r="I90" s="171">
        <v>0</v>
      </c>
      <c r="J90" s="171">
        <v>422</v>
      </c>
      <c r="K90" s="171">
        <v>422</v>
      </c>
      <c r="L90" s="171">
        <v>21</v>
      </c>
      <c r="M90" s="171">
        <v>510.62</v>
      </c>
      <c r="N90" s="170">
        <v>0</v>
      </c>
      <c r="O90" s="170">
        <v>0</v>
      </c>
      <c r="P90" s="170">
        <v>0</v>
      </c>
      <c r="Q90" s="170">
        <v>0</v>
      </c>
      <c r="R90" s="171"/>
      <c r="S90" s="171" t="s">
        <v>125</v>
      </c>
      <c r="T90" s="172" t="s">
        <v>125</v>
      </c>
      <c r="U90" s="153">
        <v>0.77500000000000002</v>
      </c>
      <c r="V90" s="153">
        <v>0.77500000000000002</v>
      </c>
      <c r="W90" s="153"/>
      <c r="X90" s="153"/>
      <c r="Y90" s="153" t="s">
        <v>126</v>
      </c>
      <c r="Z90" s="150"/>
      <c r="AA90" s="150"/>
      <c r="AB90" s="150"/>
      <c r="AC90" s="150"/>
      <c r="AD90" s="150"/>
      <c r="AE90" s="150"/>
      <c r="AF90" s="150"/>
      <c r="AG90" s="150" t="s">
        <v>127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ht="22.5" x14ac:dyDescent="0.2">
      <c r="A91" s="167">
        <v>71</v>
      </c>
      <c r="B91" s="168" t="s">
        <v>283</v>
      </c>
      <c r="C91" s="174" t="s">
        <v>284</v>
      </c>
      <c r="D91" s="169" t="s">
        <v>190</v>
      </c>
      <c r="E91" s="170">
        <v>1</v>
      </c>
      <c r="F91" s="171"/>
      <c r="G91" s="171"/>
      <c r="H91" s="171">
        <v>5.26</v>
      </c>
      <c r="I91" s="171">
        <v>5.26</v>
      </c>
      <c r="J91" s="171">
        <v>140.24</v>
      </c>
      <c r="K91" s="171">
        <v>140.24</v>
      </c>
      <c r="L91" s="171">
        <v>21</v>
      </c>
      <c r="M91" s="171">
        <v>176.05500000000001</v>
      </c>
      <c r="N91" s="170">
        <v>1.0000000000000001E-5</v>
      </c>
      <c r="O91" s="170">
        <v>1.0000000000000001E-5</v>
      </c>
      <c r="P91" s="170">
        <v>0</v>
      </c>
      <c r="Q91" s="170">
        <v>0</v>
      </c>
      <c r="R91" s="171"/>
      <c r="S91" s="171" t="s">
        <v>125</v>
      </c>
      <c r="T91" s="172" t="s">
        <v>125</v>
      </c>
      <c r="U91" s="153">
        <v>0.28000000000000003</v>
      </c>
      <c r="V91" s="153">
        <v>0.28000000000000003</v>
      </c>
      <c r="W91" s="153"/>
      <c r="X91" s="153"/>
      <c r="Y91" s="153" t="s">
        <v>126</v>
      </c>
      <c r="Z91" s="150"/>
      <c r="AA91" s="150"/>
      <c r="AB91" s="150"/>
      <c r="AC91" s="150"/>
      <c r="AD91" s="150"/>
      <c r="AE91" s="150"/>
      <c r="AF91" s="150"/>
      <c r="AG91" s="150" t="s">
        <v>127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33.75" x14ac:dyDescent="0.2">
      <c r="A92" s="167">
        <v>72</v>
      </c>
      <c r="B92" s="168" t="s">
        <v>285</v>
      </c>
      <c r="C92" s="174" t="s">
        <v>286</v>
      </c>
      <c r="D92" s="169" t="s">
        <v>132</v>
      </c>
      <c r="E92" s="170">
        <v>28.13</v>
      </c>
      <c r="F92" s="171"/>
      <c r="G92" s="171"/>
      <c r="H92" s="171">
        <v>47.51</v>
      </c>
      <c r="I92" s="171">
        <v>1336.4562999999998</v>
      </c>
      <c r="J92" s="171">
        <v>427.99</v>
      </c>
      <c r="K92" s="171">
        <v>12039.358700000001</v>
      </c>
      <c r="L92" s="171">
        <v>21</v>
      </c>
      <c r="M92" s="171">
        <v>16184.742199999999</v>
      </c>
      <c r="N92" s="170">
        <v>1.7899999999999999E-3</v>
      </c>
      <c r="O92" s="170">
        <v>5.0352699999999993E-2</v>
      </c>
      <c r="P92" s="170">
        <v>0</v>
      </c>
      <c r="Q92" s="170">
        <v>0</v>
      </c>
      <c r="R92" s="171"/>
      <c r="S92" s="171" t="s">
        <v>125</v>
      </c>
      <c r="T92" s="172" t="s">
        <v>125</v>
      </c>
      <c r="U92" s="153">
        <v>0.80108000000000001</v>
      </c>
      <c r="V92" s="153">
        <v>22.5343804</v>
      </c>
      <c r="W92" s="153"/>
      <c r="X92" s="153"/>
      <c r="Y92" s="153" t="s">
        <v>126</v>
      </c>
      <c r="Z92" s="150"/>
      <c r="AA92" s="150"/>
      <c r="AB92" s="150"/>
      <c r="AC92" s="150"/>
      <c r="AD92" s="150"/>
      <c r="AE92" s="150"/>
      <c r="AF92" s="150"/>
      <c r="AG92" s="150" t="s">
        <v>133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ht="22.5" x14ac:dyDescent="0.2">
      <c r="A93" s="167">
        <v>73</v>
      </c>
      <c r="B93" s="168" t="s">
        <v>287</v>
      </c>
      <c r="C93" s="174" t="s">
        <v>288</v>
      </c>
      <c r="D93" s="169" t="s">
        <v>190</v>
      </c>
      <c r="E93" s="170">
        <v>1</v>
      </c>
      <c r="F93" s="171"/>
      <c r="G93" s="171"/>
      <c r="H93" s="171">
        <v>5625.76</v>
      </c>
      <c r="I93" s="171">
        <v>5625.76</v>
      </c>
      <c r="J93" s="171">
        <v>1309.24</v>
      </c>
      <c r="K93" s="171">
        <v>1309.24</v>
      </c>
      <c r="L93" s="171">
        <v>21</v>
      </c>
      <c r="M93" s="171">
        <v>8391.35</v>
      </c>
      <c r="N93" s="170">
        <v>2.0289999999999999E-2</v>
      </c>
      <c r="O93" s="170">
        <v>2.0289999999999999E-2</v>
      </c>
      <c r="P93" s="170">
        <v>0</v>
      </c>
      <c r="Q93" s="170">
        <v>0</v>
      </c>
      <c r="R93" s="171"/>
      <c r="S93" s="171" t="s">
        <v>125</v>
      </c>
      <c r="T93" s="172" t="s">
        <v>125</v>
      </c>
      <c r="U93" s="153">
        <v>2.4083800000000002</v>
      </c>
      <c r="V93" s="153">
        <v>2.4083800000000002</v>
      </c>
      <c r="W93" s="153"/>
      <c r="X93" s="153"/>
      <c r="Y93" s="153" t="s">
        <v>126</v>
      </c>
      <c r="Z93" s="150"/>
      <c r="AA93" s="150"/>
      <c r="AB93" s="150"/>
      <c r="AC93" s="150"/>
      <c r="AD93" s="150"/>
      <c r="AE93" s="150"/>
      <c r="AF93" s="150"/>
      <c r="AG93" s="150" t="s">
        <v>133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33.75" x14ac:dyDescent="0.2">
      <c r="A94" s="167">
        <v>74</v>
      </c>
      <c r="B94" s="168" t="s">
        <v>289</v>
      </c>
      <c r="C94" s="174" t="s">
        <v>290</v>
      </c>
      <c r="D94" s="169" t="s">
        <v>291</v>
      </c>
      <c r="E94" s="170">
        <v>0.03</v>
      </c>
      <c r="F94" s="171"/>
      <c r="G94" s="171"/>
      <c r="H94" s="171">
        <v>44970</v>
      </c>
      <c r="I94" s="171">
        <v>1349.1</v>
      </c>
      <c r="J94" s="171">
        <v>0</v>
      </c>
      <c r="K94" s="171">
        <v>0</v>
      </c>
      <c r="L94" s="171">
        <v>21</v>
      </c>
      <c r="M94" s="171">
        <v>1632.4109999999998</v>
      </c>
      <c r="N94" s="170">
        <v>1</v>
      </c>
      <c r="O94" s="170">
        <v>0.03</v>
      </c>
      <c r="P94" s="170">
        <v>0</v>
      </c>
      <c r="Q94" s="170">
        <v>0</v>
      </c>
      <c r="R94" s="171" t="s">
        <v>161</v>
      </c>
      <c r="S94" s="171" t="s">
        <v>292</v>
      </c>
      <c r="T94" s="172" t="s">
        <v>293</v>
      </c>
      <c r="U94" s="153">
        <v>0</v>
      </c>
      <c r="V94" s="153">
        <v>0</v>
      </c>
      <c r="W94" s="153"/>
      <c r="X94" s="153" t="s">
        <v>294</v>
      </c>
      <c r="Y94" s="153" t="s">
        <v>126</v>
      </c>
      <c r="Z94" s="150"/>
      <c r="AA94" s="150"/>
      <c r="AB94" s="150"/>
      <c r="AC94" s="150"/>
      <c r="AD94" s="150"/>
      <c r="AE94" s="150"/>
      <c r="AF94" s="150"/>
      <c r="AG94" s="150" t="s">
        <v>162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ht="22.5" x14ac:dyDescent="0.2">
      <c r="A95" s="167">
        <v>75</v>
      </c>
      <c r="B95" s="168" t="s">
        <v>295</v>
      </c>
      <c r="C95" s="174" t="s">
        <v>296</v>
      </c>
      <c r="D95" s="169" t="s">
        <v>190</v>
      </c>
      <c r="E95" s="170">
        <v>1</v>
      </c>
      <c r="F95" s="171"/>
      <c r="G95" s="171"/>
      <c r="H95" s="171">
        <v>1198</v>
      </c>
      <c r="I95" s="171">
        <v>1198</v>
      </c>
      <c r="J95" s="171">
        <v>0</v>
      </c>
      <c r="K95" s="171">
        <v>0</v>
      </c>
      <c r="L95" s="171">
        <v>21</v>
      </c>
      <c r="M95" s="171">
        <v>1449.58</v>
      </c>
      <c r="N95" s="170">
        <v>2.3900000000000002E-3</v>
      </c>
      <c r="O95" s="170">
        <v>2.3900000000000002E-3</v>
      </c>
      <c r="P95" s="170">
        <v>0</v>
      </c>
      <c r="Q95" s="170">
        <v>0</v>
      </c>
      <c r="R95" s="171" t="s">
        <v>161</v>
      </c>
      <c r="S95" s="171" t="s">
        <v>125</v>
      </c>
      <c r="T95" s="172" t="s">
        <v>125</v>
      </c>
      <c r="U95" s="153">
        <v>0</v>
      </c>
      <c r="V95" s="153">
        <v>0</v>
      </c>
      <c r="W95" s="153"/>
      <c r="X95" s="153"/>
      <c r="Y95" s="153" t="s">
        <v>126</v>
      </c>
      <c r="Z95" s="150"/>
      <c r="AA95" s="150"/>
      <c r="AB95" s="150"/>
      <c r="AC95" s="150"/>
      <c r="AD95" s="150"/>
      <c r="AE95" s="150"/>
      <c r="AF95" s="150"/>
      <c r="AG95" s="150" t="s">
        <v>162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33.75" x14ac:dyDescent="0.2">
      <c r="A96" s="167">
        <v>76</v>
      </c>
      <c r="B96" s="168" t="s">
        <v>297</v>
      </c>
      <c r="C96" s="174" t="s">
        <v>298</v>
      </c>
      <c r="D96" s="169" t="s">
        <v>132</v>
      </c>
      <c r="E96" s="170">
        <v>28.13</v>
      </c>
      <c r="F96" s="171"/>
      <c r="G96" s="171"/>
      <c r="H96" s="171">
        <v>1601</v>
      </c>
      <c r="I96" s="171">
        <v>45036.13</v>
      </c>
      <c r="J96" s="171">
        <v>0</v>
      </c>
      <c r="K96" s="171">
        <v>0</v>
      </c>
      <c r="L96" s="171">
        <v>21</v>
      </c>
      <c r="M96" s="171">
        <v>54493.717299999997</v>
      </c>
      <c r="N96" s="170">
        <v>1.729E-2</v>
      </c>
      <c r="O96" s="170">
        <v>0.48636769999999996</v>
      </c>
      <c r="P96" s="170">
        <v>0</v>
      </c>
      <c r="Q96" s="170">
        <v>0</v>
      </c>
      <c r="R96" s="171" t="s">
        <v>161</v>
      </c>
      <c r="S96" s="171" t="s">
        <v>125</v>
      </c>
      <c r="T96" s="172" t="s">
        <v>125</v>
      </c>
      <c r="U96" s="153">
        <v>0</v>
      </c>
      <c r="V96" s="153">
        <v>0</v>
      </c>
      <c r="W96" s="153"/>
      <c r="X96" s="153"/>
      <c r="Y96" s="153" t="s">
        <v>126</v>
      </c>
      <c r="Z96" s="150"/>
      <c r="AA96" s="150"/>
      <c r="AB96" s="150"/>
      <c r="AC96" s="150"/>
      <c r="AD96" s="150"/>
      <c r="AE96" s="150"/>
      <c r="AF96" s="150"/>
      <c r="AG96" s="150" t="s">
        <v>162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x14ac:dyDescent="0.2">
      <c r="A97" s="167">
        <v>77</v>
      </c>
      <c r="B97" s="168" t="s">
        <v>299</v>
      </c>
      <c r="C97" s="174" t="s">
        <v>300</v>
      </c>
      <c r="D97" s="169" t="s">
        <v>190</v>
      </c>
      <c r="E97" s="170">
        <v>1</v>
      </c>
      <c r="F97" s="171"/>
      <c r="G97" s="171">
        <f>E97*F97</f>
        <v>0</v>
      </c>
      <c r="H97" s="171">
        <v>0</v>
      </c>
      <c r="I97" s="171">
        <v>0</v>
      </c>
      <c r="J97" s="171">
        <v>0</v>
      </c>
      <c r="K97" s="171">
        <v>0</v>
      </c>
      <c r="L97" s="171">
        <v>21</v>
      </c>
      <c r="M97" s="171">
        <v>0</v>
      </c>
      <c r="N97" s="170">
        <v>0</v>
      </c>
      <c r="O97" s="170">
        <v>0</v>
      </c>
      <c r="P97" s="170">
        <v>0</v>
      </c>
      <c r="Q97" s="170">
        <v>0</v>
      </c>
      <c r="R97" s="171"/>
      <c r="S97" s="171" t="s">
        <v>143</v>
      </c>
      <c r="T97" s="172" t="s">
        <v>144</v>
      </c>
      <c r="U97" s="153">
        <v>0</v>
      </c>
      <c r="V97" s="153">
        <v>0</v>
      </c>
      <c r="W97" s="153"/>
      <c r="X97" s="153"/>
      <c r="Y97" s="153" t="s">
        <v>126</v>
      </c>
      <c r="Z97" s="150"/>
      <c r="AA97" s="150"/>
      <c r="AB97" s="150"/>
      <c r="AC97" s="150"/>
      <c r="AD97" s="150"/>
      <c r="AE97" s="150"/>
      <c r="AF97" s="150"/>
      <c r="AG97" s="150" t="s">
        <v>162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ht="22.5" x14ac:dyDescent="0.2">
      <c r="A98" s="167">
        <v>78</v>
      </c>
      <c r="B98" s="168" t="s">
        <v>301</v>
      </c>
      <c r="C98" s="174" t="s">
        <v>302</v>
      </c>
      <c r="D98" s="169" t="s">
        <v>142</v>
      </c>
      <c r="E98" s="170">
        <v>0.53435999999999995</v>
      </c>
      <c r="F98" s="171"/>
      <c r="G98" s="171">
        <f>E98*F98</f>
        <v>0</v>
      </c>
      <c r="H98" s="171">
        <v>0</v>
      </c>
      <c r="I98" s="171">
        <v>0</v>
      </c>
      <c r="J98" s="171">
        <v>0</v>
      </c>
      <c r="K98" s="171">
        <v>0</v>
      </c>
      <c r="L98" s="171">
        <v>21</v>
      </c>
      <c r="M98" s="171">
        <v>0</v>
      </c>
      <c r="N98" s="170">
        <v>0</v>
      </c>
      <c r="O98" s="170">
        <v>0</v>
      </c>
      <c r="P98" s="170">
        <v>0</v>
      </c>
      <c r="Q98" s="170">
        <v>0</v>
      </c>
      <c r="R98" s="171"/>
      <c r="S98" s="171" t="s">
        <v>143</v>
      </c>
      <c r="T98" s="172" t="s">
        <v>144</v>
      </c>
      <c r="U98" s="153">
        <v>2.2549999999999999</v>
      </c>
      <c r="V98" s="153">
        <v>1.2049817999999999</v>
      </c>
      <c r="W98" s="153"/>
      <c r="X98" s="153"/>
      <c r="Y98" s="153" t="s">
        <v>126</v>
      </c>
      <c r="Z98" s="150"/>
      <c r="AA98" s="150"/>
      <c r="AB98" s="150"/>
      <c r="AC98" s="150"/>
      <c r="AD98" s="150"/>
      <c r="AE98" s="150"/>
      <c r="AF98" s="150"/>
      <c r="AG98" s="150" t="s">
        <v>127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x14ac:dyDescent="0.2">
      <c r="A99" s="167">
        <v>79</v>
      </c>
      <c r="B99" s="168"/>
      <c r="C99" s="174"/>
      <c r="D99" s="169"/>
      <c r="E99" s="170"/>
      <c r="F99" s="171"/>
      <c r="G99" s="171"/>
      <c r="H99" s="171"/>
      <c r="I99" s="171"/>
      <c r="J99" s="171"/>
      <c r="K99" s="171"/>
      <c r="L99" s="171"/>
      <c r="M99" s="171"/>
      <c r="N99" s="170"/>
      <c r="O99" s="170"/>
      <c r="P99" s="170"/>
      <c r="Q99" s="170"/>
      <c r="R99" s="171"/>
      <c r="S99" s="171"/>
      <c r="T99" s="172"/>
      <c r="U99" s="153">
        <v>2.4470000000000001</v>
      </c>
      <c r="V99" s="153">
        <v>1.3075789199999999</v>
      </c>
      <c r="W99" s="153"/>
      <c r="X99" s="153"/>
      <c r="Y99" s="153" t="s">
        <v>126</v>
      </c>
      <c r="Z99" s="150"/>
      <c r="AA99" s="150"/>
      <c r="AB99" s="150"/>
      <c r="AC99" s="150"/>
      <c r="AD99" s="150"/>
      <c r="AE99" s="150"/>
      <c r="AF99" s="150"/>
      <c r="AG99" s="150" t="s">
        <v>127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x14ac:dyDescent="0.2">
      <c r="A100" s="155" t="s">
        <v>120</v>
      </c>
      <c r="B100" s="156" t="s">
        <v>81</v>
      </c>
      <c r="C100" s="173" t="s">
        <v>82</v>
      </c>
      <c r="D100" s="157"/>
      <c r="E100" s="158"/>
      <c r="F100" s="159"/>
      <c r="G100" s="159">
        <f>SUM(G101:G106)</f>
        <v>0</v>
      </c>
      <c r="H100" s="159"/>
      <c r="I100" s="159">
        <v>2678.45</v>
      </c>
      <c r="J100" s="159"/>
      <c r="K100" s="159">
        <v>230.55</v>
      </c>
      <c r="L100" s="159"/>
      <c r="M100" s="159"/>
      <c r="N100" s="158"/>
      <c r="O100" s="158"/>
      <c r="P100" s="158"/>
      <c r="Q100" s="158"/>
      <c r="R100" s="159"/>
      <c r="S100" s="159"/>
      <c r="T100" s="160"/>
      <c r="U100" s="154"/>
      <c r="V100" s="154"/>
      <c r="W100" s="154"/>
      <c r="X100" s="154"/>
      <c r="Y100" s="154"/>
      <c r="AG100" t="s">
        <v>121</v>
      </c>
    </row>
    <row r="101" spans="1:60" ht="22.5" x14ac:dyDescent="0.2">
      <c r="A101" s="167">
        <v>80</v>
      </c>
      <c r="B101" s="168" t="s">
        <v>303</v>
      </c>
      <c r="C101" s="174" t="s">
        <v>304</v>
      </c>
      <c r="D101" s="169" t="s">
        <v>190</v>
      </c>
      <c r="E101" s="170">
        <v>1</v>
      </c>
      <c r="F101" s="171"/>
      <c r="G101" s="171"/>
      <c r="H101" s="171">
        <v>0</v>
      </c>
      <c r="I101" s="171">
        <v>0</v>
      </c>
      <c r="J101" s="171">
        <v>185.5</v>
      </c>
      <c r="K101" s="171">
        <v>185.5</v>
      </c>
      <c r="L101" s="171">
        <v>21</v>
      </c>
      <c r="M101" s="171">
        <v>224.45500000000001</v>
      </c>
      <c r="N101" s="170">
        <v>0</v>
      </c>
      <c r="O101" s="170">
        <v>0</v>
      </c>
      <c r="P101" s="170">
        <v>0</v>
      </c>
      <c r="Q101" s="170">
        <v>0</v>
      </c>
      <c r="R101" s="171"/>
      <c r="S101" s="171" t="s">
        <v>125</v>
      </c>
      <c r="T101" s="172" t="s">
        <v>125</v>
      </c>
      <c r="U101" s="153">
        <v>0.34</v>
      </c>
      <c r="V101" s="153">
        <v>0.34</v>
      </c>
      <c r="W101" s="153"/>
      <c r="X101" s="153"/>
      <c r="Y101" s="153" t="s">
        <v>126</v>
      </c>
      <c r="Z101" s="150"/>
      <c r="AA101" s="150"/>
      <c r="AB101" s="150"/>
      <c r="AC101" s="150"/>
      <c r="AD101" s="150"/>
      <c r="AE101" s="150"/>
      <c r="AF101" s="150"/>
      <c r="AG101" s="150" t="s">
        <v>127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x14ac:dyDescent="0.2">
      <c r="A102" s="167">
        <v>81</v>
      </c>
      <c r="B102" s="168" t="s">
        <v>305</v>
      </c>
      <c r="C102" s="174" t="s">
        <v>306</v>
      </c>
      <c r="D102" s="169" t="s">
        <v>190</v>
      </c>
      <c r="E102" s="170">
        <v>1</v>
      </c>
      <c r="F102" s="171"/>
      <c r="G102" s="171"/>
      <c r="H102" s="171">
        <v>0.45</v>
      </c>
      <c r="I102" s="171">
        <v>0.45</v>
      </c>
      <c r="J102" s="171">
        <v>45.05</v>
      </c>
      <c r="K102" s="171">
        <v>45.05</v>
      </c>
      <c r="L102" s="171">
        <v>21</v>
      </c>
      <c r="M102" s="171">
        <v>55.055</v>
      </c>
      <c r="N102" s="170">
        <v>1.0000000000000001E-5</v>
      </c>
      <c r="O102" s="170">
        <v>1.0000000000000001E-5</v>
      </c>
      <c r="P102" s="170">
        <v>0</v>
      </c>
      <c r="Q102" s="170">
        <v>0</v>
      </c>
      <c r="R102" s="171"/>
      <c r="S102" s="171" t="s">
        <v>125</v>
      </c>
      <c r="T102" s="172" t="s">
        <v>125</v>
      </c>
      <c r="U102" s="153">
        <v>0.09</v>
      </c>
      <c r="V102" s="153">
        <v>0.09</v>
      </c>
      <c r="W102" s="153"/>
      <c r="X102" s="153"/>
      <c r="Y102" s="153" t="s">
        <v>126</v>
      </c>
      <c r="Z102" s="150"/>
      <c r="AA102" s="150"/>
      <c r="AB102" s="150"/>
      <c r="AC102" s="150"/>
      <c r="AD102" s="150"/>
      <c r="AE102" s="150"/>
      <c r="AF102" s="150"/>
      <c r="AG102" s="150" t="s">
        <v>127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x14ac:dyDescent="0.2">
      <c r="A103" s="167">
        <v>82</v>
      </c>
      <c r="B103" s="168" t="s">
        <v>307</v>
      </c>
      <c r="C103" s="174" t="s">
        <v>308</v>
      </c>
      <c r="D103" s="169" t="s">
        <v>132</v>
      </c>
      <c r="E103" s="170">
        <v>1</v>
      </c>
      <c r="F103" s="171"/>
      <c r="G103" s="171"/>
      <c r="H103" s="171">
        <v>580</v>
      </c>
      <c r="I103" s="171">
        <v>580</v>
      </c>
      <c r="J103" s="171">
        <v>0</v>
      </c>
      <c r="K103" s="171">
        <v>0</v>
      </c>
      <c r="L103" s="171">
        <v>21</v>
      </c>
      <c r="M103" s="171">
        <v>701.8</v>
      </c>
      <c r="N103" s="170">
        <v>8.0000000000000002E-3</v>
      </c>
      <c r="O103" s="170">
        <v>8.0000000000000002E-3</v>
      </c>
      <c r="P103" s="170">
        <v>0</v>
      </c>
      <c r="Q103" s="170">
        <v>0</v>
      </c>
      <c r="R103" s="171" t="s">
        <v>161</v>
      </c>
      <c r="S103" s="171" t="s">
        <v>178</v>
      </c>
      <c r="T103" s="172" t="s">
        <v>178</v>
      </c>
      <c r="U103" s="153">
        <v>0</v>
      </c>
      <c r="V103" s="153">
        <v>0</v>
      </c>
      <c r="W103" s="153"/>
      <c r="X103" s="153"/>
      <c r="Y103" s="153" t="s">
        <v>126</v>
      </c>
      <c r="Z103" s="150"/>
      <c r="AA103" s="150"/>
      <c r="AB103" s="150"/>
      <c r="AC103" s="150"/>
      <c r="AD103" s="150"/>
      <c r="AE103" s="150"/>
      <c r="AF103" s="150"/>
      <c r="AG103" s="150" t="s">
        <v>162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x14ac:dyDescent="0.2">
      <c r="A104" s="167">
        <v>83</v>
      </c>
      <c r="B104" s="168" t="s">
        <v>309</v>
      </c>
      <c r="C104" s="174" t="s">
        <v>310</v>
      </c>
      <c r="D104" s="169" t="s">
        <v>190</v>
      </c>
      <c r="E104" s="170">
        <v>1</v>
      </c>
      <c r="F104" s="171"/>
      <c r="G104" s="171"/>
      <c r="H104" s="171">
        <v>1451</v>
      </c>
      <c r="I104" s="171">
        <v>1451</v>
      </c>
      <c r="J104" s="171">
        <v>0</v>
      </c>
      <c r="K104" s="171">
        <v>0</v>
      </c>
      <c r="L104" s="171">
        <v>21</v>
      </c>
      <c r="M104" s="171">
        <v>1755.71</v>
      </c>
      <c r="N104" s="170">
        <v>0</v>
      </c>
      <c r="O104" s="170">
        <v>0</v>
      </c>
      <c r="P104" s="170">
        <v>0</v>
      </c>
      <c r="Q104" s="170">
        <v>0</v>
      </c>
      <c r="R104" s="171" t="s">
        <v>161</v>
      </c>
      <c r="S104" s="171" t="s">
        <v>125</v>
      </c>
      <c r="T104" s="172" t="s">
        <v>125</v>
      </c>
      <c r="U104" s="153">
        <v>0</v>
      </c>
      <c r="V104" s="153">
        <v>0</v>
      </c>
      <c r="W104" s="153"/>
      <c r="X104" s="153"/>
      <c r="Y104" s="153" t="s">
        <v>126</v>
      </c>
      <c r="Z104" s="150"/>
      <c r="AA104" s="150"/>
      <c r="AB104" s="150"/>
      <c r="AC104" s="150"/>
      <c r="AD104" s="150"/>
      <c r="AE104" s="150"/>
      <c r="AF104" s="150"/>
      <c r="AG104" s="150" t="s">
        <v>162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ht="22.5" x14ac:dyDescent="0.2">
      <c r="A105" s="167">
        <v>84</v>
      </c>
      <c r="B105" s="168" t="s">
        <v>311</v>
      </c>
      <c r="C105" s="174" t="s">
        <v>312</v>
      </c>
      <c r="D105" s="169" t="s">
        <v>190</v>
      </c>
      <c r="E105" s="170">
        <v>1</v>
      </c>
      <c r="F105" s="171"/>
      <c r="G105" s="171"/>
      <c r="H105" s="171">
        <v>647</v>
      </c>
      <c r="I105" s="171">
        <v>647</v>
      </c>
      <c r="J105" s="171">
        <v>0</v>
      </c>
      <c r="K105" s="171">
        <v>0</v>
      </c>
      <c r="L105" s="171">
        <v>21</v>
      </c>
      <c r="M105" s="171">
        <v>782.87</v>
      </c>
      <c r="N105" s="170">
        <v>1.5E-3</v>
      </c>
      <c r="O105" s="170">
        <v>1.5E-3</v>
      </c>
      <c r="P105" s="170">
        <v>0</v>
      </c>
      <c r="Q105" s="170">
        <v>0</v>
      </c>
      <c r="R105" s="171" t="s">
        <v>161</v>
      </c>
      <c r="S105" s="171" t="s">
        <v>125</v>
      </c>
      <c r="T105" s="172" t="s">
        <v>125</v>
      </c>
      <c r="U105" s="153">
        <v>0</v>
      </c>
      <c r="V105" s="153">
        <v>0</v>
      </c>
      <c r="W105" s="153"/>
      <c r="X105" s="153"/>
      <c r="Y105" s="153" t="s">
        <v>126</v>
      </c>
      <c r="Z105" s="150"/>
      <c r="AA105" s="150"/>
      <c r="AB105" s="150"/>
      <c r="AC105" s="150"/>
      <c r="AD105" s="150"/>
      <c r="AE105" s="150"/>
      <c r="AF105" s="150"/>
      <c r="AG105" s="150" t="s">
        <v>162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22.5" x14ac:dyDescent="0.2">
      <c r="A106" s="167">
        <v>85</v>
      </c>
      <c r="B106" s="168" t="s">
        <v>313</v>
      </c>
      <c r="C106" s="174" t="s">
        <v>314</v>
      </c>
      <c r="D106" s="169" t="s">
        <v>142</v>
      </c>
      <c r="E106" s="170">
        <v>9.5099999999999994E-3</v>
      </c>
      <c r="F106" s="171"/>
      <c r="G106" s="171">
        <f>E106*F106</f>
        <v>0</v>
      </c>
      <c r="H106" s="171">
        <v>0</v>
      </c>
      <c r="I106" s="171">
        <v>0</v>
      </c>
      <c r="J106" s="171">
        <v>0</v>
      </c>
      <c r="K106" s="171">
        <v>0</v>
      </c>
      <c r="L106" s="171">
        <v>21</v>
      </c>
      <c r="M106" s="171">
        <v>0</v>
      </c>
      <c r="N106" s="170">
        <v>0</v>
      </c>
      <c r="O106" s="170">
        <v>0</v>
      </c>
      <c r="P106" s="170">
        <v>0</v>
      </c>
      <c r="Q106" s="170">
        <v>0</v>
      </c>
      <c r="R106" s="171"/>
      <c r="S106" s="171" t="s">
        <v>143</v>
      </c>
      <c r="T106" s="172" t="s">
        <v>144</v>
      </c>
      <c r="U106" s="153">
        <v>3.016</v>
      </c>
      <c r="V106" s="153">
        <v>2.8682159999999998E-2</v>
      </c>
      <c r="W106" s="153"/>
      <c r="X106" s="153"/>
      <c r="Y106" s="153" t="s">
        <v>126</v>
      </c>
      <c r="Z106" s="150"/>
      <c r="AA106" s="150"/>
      <c r="AB106" s="150"/>
      <c r="AC106" s="150"/>
      <c r="AD106" s="150"/>
      <c r="AE106" s="150"/>
      <c r="AF106" s="150"/>
      <c r="AG106" s="150" t="s">
        <v>127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x14ac:dyDescent="0.2">
      <c r="A107" s="155" t="s">
        <v>120</v>
      </c>
      <c r="B107" s="156" t="s">
        <v>83</v>
      </c>
      <c r="C107" s="173" t="s">
        <v>84</v>
      </c>
      <c r="D107" s="157"/>
      <c r="E107" s="158"/>
      <c r="F107" s="159"/>
      <c r="G107" s="159">
        <f>SUM(G108:G114)</f>
        <v>0</v>
      </c>
      <c r="H107" s="159"/>
      <c r="I107" s="159">
        <v>4466.03</v>
      </c>
      <c r="J107" s="159"/>
      <c r="K107" s="159">
        <v>2644.32</v>
      </c>
      <c r="L107" s="159"/>
      <c r="M107" s="159"/>
      <c r="N107" s="158"/>
      <c r="O107" s="158"/>
      <c r="P107" s="158"/>
      <c r="Q107" s="158"/>
      <c r="R107" s="159"/>
      <c r="S107" s="159"/>
      <c r="T107" s="160"/>
      <c r="U107" s="154"/>
      <c r="V107" s="154"/>
      <c r="W107" s="154"/>
      <c r="X107" s="154"/>
      <c r="Y107" s="154"/>
      <c r="AG107" t="s">
        <v>121</v>
      </c>
    </row>
    <row r="108" spans="1:60" ht="22.5" x14ac:dyDescent="0.2">
      <c r="A108" s="167">
        <v>86</v>
      </c>
      <c r="B108" s="168" t="s">
        <v>315</v>
      </c>
      <c r="C108" s="174" t="s">
        <v>316</v>
      </c>
      <c r="D108" s="169" t="s">
        <v>132</v>
      </c>
      <c r="E108" s="170">
        <v>3.8610000000000002</v>
      </c>
      <c r="F108" s="171"/>
      <c r="G108" s="171"/>
      <c r="H108" s="171">
        <v>20.38</v>
      </c>
      <c r="I108" s="171">
        <v>78.687179999999998</v>
      </c>
      <c r="J108" s="171">
        <v>27.22</v>
      </c>
      <c r="K108" s="171">
        <v>105.09641999999999</v>
      </c>
      <c r="L108" s="171">
        <v>21</v>
      </c>
      <c r="M108" s="171">
        <v>222.37379999999999</v>
      </c>
      <c r="N108" s="170">
        <v>1.1E-4</v>
      </c>
      <c r="O108" s="170">
        <v>4.2471000000000002E-4</v>
      </c>
      <c r="P108" s="170">
        <v>0</v>
      </c>
      <c r="Q108" s="170">
        <v>0</v>
      </c>
      <c r="R108" s="171"/>
      <c r="S108" s="171" t="s">
        <v>125</v>
      </c>
      <c r="T108" s="172" t="s">
        <v>125</v>
      </c>
      <c r="U108" s="153">
        <v>0.05</v>
      </c>
      <c r="V108" s="153">
        <v>0.19305000000000003</v>
      </c>
      <c r="W108" s="153"/>
      <c r="X108" s="153"/>
      <c r="Y108" s="153" t="s">
        <v>126</v>
      </c>
      <c r="Z108" s="150"/>
      <c r="AA108" s="150"/>
      <c r="AB108" s="150"/>
      <c r="AC108" s="150"/>
      <c r="AD108" s="150"/>
      <c r="AE108" s="150"/>
      <c r="AF108" s="150"/>
      <c r="AG108" s="150" t="s">
        <v>127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ht="33.75" x14ac:dyDescent="0.2">
      <c r="A109" s="167">
        <v>87</v>
      </c>
      <c r="B109" s="168" t="s">
        <v>317</v>
      </c>
      <c r="C109" s="174" t="s">
        <v>318</v>
      </c>
      <c r="D109" s="169" t="s">
        <v>132</v>
      </c>
      <c r="E109" s="170">
        <v>3.8610000000000002</v>
      </c>
      <c r="F109" s="171"/>
      <c r="G109" s="171"/>
      <c r="H109" s="171">
        <v>104.68</v>
      </c>
      <c r="I109" s="171">
        <v>404.16948000000002</v>
      </c>
      <c r="J109" s="171">
        <v>488.32</v>
      </c>
      <c r="K109" s="171">
        <v>1885.4035200000001</v>
      </c>
      <c r="L109" s="171">
        <v>21</v>
      </c>
      <c r="M109" s="171">
        <v>2770.3797000000004</v>
      </c>
      <c r="N109" s="170">
        <v>4.7499999999999999E-3</v>
      </c>
      <c r="O109" s="170">
        <v>1.8339750000000002E-2</v>
      </c>
      <c r="P109" s="170">
        <v>0</v>
      </c>
      <c r="Q109" s="170">
        <v>0</v>
      </c>
      <c r="R109" s="171"/>
      <c r="S109" s="171" t="s">
        <v>293</v>
      </c>
      <c r="T109" s="172" t="s">
        <v>178</v>
      </c>
      <c r="U109" s="153">
        <v>0.97799999999999998</v>
      </c>
      <c r="V109" s="153">
        <v>3.7760579999999999</v>
      </c>
      <c r="W109" s="153"/>
      <c r="X109" s="153"/>
      <c r="Y109" s="153" t="s">
        <v>126</v>
      </c>
      <c r="Z109" s="150"/>
      <c r="AA109" s="150"/>
      <c r="AB109" s="150"/>
      <c r="AC109" s="150"/>
      <c r="AD109" s="150"/>
      <c r="AE109" s="150"/>
      <c r="AF109" s="150"/>
      <c r="AG109" s="150" t="s">
        <v>127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x14ac:dyDescent="0.2">
      <c r="A110" s="167">
        <v>88</v>
      </c>
      <c r="B110" s="168" t="s">
        <v>319</v>
      </c>
      <c r="C110" s="174" t="s">
        <v>320</v>
      </c>
      <c r="D110" s="169" t="s">
        <v>158</v>
      </c>
      <c r="E110" s="170">
        <v>8</v>
      </c>
      <c r="F110" s="171"/>
      <c r="G110" s="171"/>
      <c r="H110" s="171">
        <v>46.9</v>
      </c>
      <c r="I110" s="171">
        <v>375.2</v>
      </c>
      <c r="J110" s="171">
        <v>38.1</v>
      </c>
      <c r="K110" s="171">
        <v>304.8</v>
      </c>
      <c r="L110" s="171">
        <v>21</v>
      </c>
      <c r="M110" s="171">
        <v>822.8</v>
      </c>
      <c r="N110" s="170">
        <v>4.0000000000000003E-5</v>
      </c>
      <c r="O110" s="170">
        <v>3.2000000000000003E-4</v>
      </c>
      <c r="P110" s="170">
        <v>0</v>
      </c>
      <c r="Q110" s="170">
        <v>0</v>
      </c>
      <c r="R110" s="171"/>
      <c r="S110" s="171" t="s">
        <v>125</v>
      </c>
      <c r="T110" s="172" t="s">
        <v>125</v>
      </c>
      <c r="U110" s="153">
        <v>7.0000000000000007E-2</v>
      </c>
      <c r="V110" s="153">
        <v>0.56000000000000005</v>
      </c>
      <c r="W110" s="153"/>
      <c r="X110" s="153"/>
      <c r="Y110" s="153" t="s">
        <v>126</v>
      </c>
      <c r="Z110" s="150"/>
      <c r="AA110" s="150"/>
      <c r="AB110" s="150"/>
      <c r="AC110" s="150"/>
      <c r="AD110" s="150"/>
      <c r="AE110" s="150"/>
      <c r="AF110" s="150"/>
      <c r="AG110" s="150" t="s">
        <v>127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ht="33.75" x14ac:dyDescent="0.2">
      <c r="A111" s="167">
        <v>89</v>
      </c>
      <c r="B111" s="168" t="s">
        <v>321</v>
      </c>
      <c r="C111" s="174" t="s">
        <v>322</v>
      </c>
      <c r="D111" s="169" t="s">
        <v>132</v>
      </c>
      <c r="E111" s="170">
        <v>3.8610000000000002</v>
      </c>
      <c r="F111" s="171"/>
      <c r="G111" s="171"/>
      <c r="H111" s="171">
        <v>0</v>
      </c>
      <c r="I111" s="171">
        <v>0</v>
      </c>
      <c r="J111" s="171">
        <v>90.4</v>
      </c>
      <c r="K111" s="171">
        <v>349.03440000000006</v>
      </c>
      <c r="L111" s="171">
        <v>21</v>
      </c>
      <c r="M111" s="171">
        <v>422.32629999999995</v>
      </c>
      <c r="N111" s="170">
        <v>0</v>
      </c>
      <c r="O111" s="170">
        <v>0</v>
      </c>
      <c r="P111" s="170">
        <v>0</v>
      </c>
      <c r="Q111" s="170">
        <v>0</v>
      </c>
      <c r="R111" s="171"/>
      <c r="S111" s="171" t="s">
        <v>125</v>
      </c>
      <c r="T111" s="172" t="s">
        <v>125</v>
      </c>
      <c r="U111" s="153">
        <v>0.16600000000000001</v>
      </c>
      <c r="V111" s="153">
        <v>0.64092600000000011</v>
      </c>
      <c r="W111" s="153"/>
      <c r="X111" s="153"/>
      <c r="Y111" s="153" t="s">
        <v>126</v>
      </c>
      <c r="Z111" s="150"/>
      <c r="AA111" s="150"/>
      <c r="AB111" s="150"/>
      <c r="AC111" s="150"/>
      <c r="AD111" s="150"/>
      <c r="AE111" s="150"/>
      <c r="AF111" s="150"/>
      <c r="AG111" s="150" t="s">
        <v>127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ht="22.5" x14ac:dyDescent="0.2">
      <c r="A112" s="167">
        <v>90</v>
      </c>
      <c r="B112" s="168" t="s">
        <v>323</v>
      </c>
      <c r="C112" s="174" t="s">
        <v>324</v>
      </c>
      <c r="D112" s="169" t="s">
        <v>132</v>
      </c>
      <c r="E112" s="170">
        <v>3.8610000000000002</v>
      </c>
      <c r="F112" s="171"/>
      <c r="G112" s="171"/>
      <c r="H112" s="171">
        <v>29</v>
      </c>
      <c r="I112" s="171">
        <v>111.96900000000001</v>
      </c>
      <c r="J112" s="171">
        <v>0</v>
      </c>
      <c r="K112" s="171">
        <v>0</v>
      </c>
      <c r="L112" s="171">
        <v>21</v>
      </c>
      <c r="M112" s="171">
        <v>135.4837</v>
      </c>
      <c r="N112" s="170">
        <v>8.0000000000000004E-4</v>
      </c>
      <c r="O112" s="170">
        <v>3.0888000000000005E-3</v>
      </c>
      <c r="P112" s="170">
        <v>0</v>
      </c>
      <c r="Q112" s="170">
        <v>0</v>
      </c>
      <c r="R112" s="171"/>
      <c r="S112" s="171" t="s">
        <v>325</v>
      </c>
      <c r="T112" s="172" t="s">
        <v>246</v>
      </c>
      <c r="U112" s="153">
        <v>0</v>
      </c>
      <c r="V112" s="153">
        <v>0</v>
      </c>
      <c r="W112" s="153"/>
      <c r="X112" s="153"/>
      <c r="Y112" s="153" t="s">
        <v>126</v>
      </c>
      <c r="Z112" s="150"/>
      <c r="AA112" s="150"/>
      <c r="AB112" s="150"/>
      <c r="AC112" s="150"/>
      <c r="AD112" s="150"/>
      <c r="AE112" s="150"/>
      <c r="AF112" s="150"/>
      <c r="AG112" s="150" t="s">
        <v>127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x14ac:dyDescent="0.2">
      <c r="A113" s="167">
        <v>91</v>
      </c>
      <c r="B113" s="168" t="s">
        <v>326</v>
      </c>
      <c r="C113" s="174" t="s">
        <v>327</v>
      </c>
      <c r="D113" s="169" t="s">
        <v>132</v>
      </c>
      <c r="E113" s="170">
        <v>4</v>
      </c>
      <c r="F113" s="171"/>
      <c r="G113" s="171"/>
      <c r="H113" s="171">
        <v>874</v>
      </c>
      <c r="I113" s="171">
        <v>3496</v>
      </c>
      <c r="J113" s="171">
        <v>0</v>
      </c>
      <c r="K113" s="171">
        <v>0</v>
      </c>
      <c r="L113" s="171">
        <v>21</v>
      </c>
      <c r="M113" s="171">
        <v>4230.16</v>
      </c>
      <c r="N113" s="170">
        <v>1.9199999999999998E-2</v>
      </c>
      <c r="O113" s="170">
        <v>7.6799999999999993E-2</v>
      </c>
      <c r="P113" s="170">
        <v>0</v>
      </c>
      <c r="Q113" s="170">
        <v>0</v>
      </c>
      <c r="R113" s="171" t="s">
        <v>161</v>
      </c>
      <c r="S113" s="171" t="s">
        <v>125</v>
      </c>
      <c r="T113" s="172" t="s">
        <v>125</v>
      </c>
      <c r="U113" s="153">
        <v>0</v>
      </c>
      <c r="V113" s="153">
        <v>0</v>
      </c>
      <c r="W113" s="153"/>
      <c r="X113" s="153"/>
      <c r="Y113" s="153" t="s">
        <v>126</v>
      </c>
      <c r="Z113" s="150"/>
      <c r="AA113" s="150"/>
      <c r="AB113" s="150"/>
      <c r="AC113" s="150"/>
      <c r="AD113" s="150"/>
      <c r="AE113" s="150"/>
      <c r="AF113" s="150"/>
      <c r="AG113" s="150" t="s">
        <v>162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ht="22.5" x14ac:dyDescent="0.2">
      <c r="A114" s="167">
        <v>92</v>
      </c>
      <c r="B114" s="168" t="s">
        <v>328</v>
      </c>
      <c r="C114" s="174" t="s">
        <v>329</v>
      </c>
      <c r="D114" s="169" t="s">
        <v>142</v>
      </c>
      <c r="E114" s="170">
        <v>9.8970000000000002E-2</v>
      </c>
      <c r="F114" s="171"/>
      <c r="G114" s="171"/>
      <c r="H114" s="171">
        <v>0</v>
      </c>
      <c r="I114" s="171">
        <v>0</v>
      </c>
      <c r="J114" s="171">
        <v>0</v>
      </c>
      <c r="K114" s="171">
        <v>0</v>
      </c>
      <c r="L114" s="171">
        <v>21</v>
      </c>
      <c r="M114" s="171">
        <v>0</v>
      </c>
      <c r="N114" s="170">
        <v>0</v>
      </c>
      <c r="O114" s="170">
        <v>0</v>
      </c>
      <c r="P114" s="170">
        <v>0</v>
      </c>
      <c r="Q114" s="170">
        <v>0</v>
      </c>
      <c r="R114" s="171"/>
      <c r="S114" s="171" t="s">
        <v>143</v>
      </c>
      <c r="T114" s="172" t="s">
        <v>144</v>
      </c>
      <c r="U114" s="153">
        <v>1.3049999999999999</v>
      </c>
      <c r="V114" s="153">
        <v>0.12915584999999999</v>
      </c>
      <c r="W114" s="153"/>
      <c r="X114" s="153"/>
      <c r="Y114" s="153" t="s">
        <v>126</v>
      </c>
      <c r="Z114" s="150"/>
      <c r="AA114" s="150"/>
      <c r="AB114" s="150"/>
      <c r="AC114" s="150"/>
      <c r="AD114" s="150"/>
      <c r="AE114" s="150"/>
      <c r="AF114" s="150"/>
      <c r="AG114" s="150" t="s">
        <v>127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x14ac:dyDescent="0.2">
      <c r="A115" s="155" t="s">
        <v>120</v>
      </c>
      <c r="B115" s="156" t="s">
        <v>85</v>
      </c>
      <c r="C115" s="173" t="s">
        <v>86</v>
      </c>
      <c r="D115" s="157"/>
      <c r="E115" s="158"/>
      <c r="F115" s="159"/>
      <c r="G115" s="159">
        <f>SUM(G116:G118)</f>
        <v>0</v>
      </c>
      <c r="H115" s="159"/>
      <c r="I115" s="159">
        <v>0</v>
      </c>
      <c r="J115" s="159"/>
      <c r="K115" s="159">
        <v>7452</v>
      </c>
      <c r="L115" s="159"/>
      <c r="M115" s="159"/>
      <c r="N115" s="158"/>
      <c r="O115" s="158"/>
      <c r="P115" s="158"/>
      <c r="Q115" s="158"/>
      <c r="R115" s="159"/>
      <c r="S115" s="159"/>
      <c r="T115" s="160"/>
      <c r="U115" s="154"/>
      <c r="V115" s="154"/>
      <c r="W115" s="154"/>
      <c r="X115" s="154"/>
      <c r="Y115" s="154"/>
      <c r="AG115" t="s">
        <v>121</v>
      </c>
    </row>
    <row r="116" spans="1:60" ht="22.5" x14ac:dyDescent="0.2">
      <c r="A116" s="167">
        <v>93</v>
      </c>
      <c r="B116" s="168" t="s">
        <v>330</v>
      </c>
      <c r="C116" s="174" t="s">
        <v>331</v>
      </c>
      <c r="D116" s="169" t="s">
        <v>132</v>
      </c>
      <c r="E116" s="170">
        <v>12</v>
      </c>
      <c r="F116" s="171"/>
      <c r="G116" s="171"/>
      <c r="H116" s="171">
        <v>0</v>
      </c>
      <c r="I116" s="171">
        <v>0</v>
      </c>
      <c r="J116" s="171">
        <v>621</v>
      </c>
      <c r="K116" s="171">
        <v>7452</v>
      </c>
      <c r="L116" s="171">
        <v>21</v>
      </c>
      <c r="M116" s="171">
        <v>9016.92</v>
      </c>
      <c r="N116" s="170">
        <v>0</v>
      </c>
      <c r="O116" s="170">
        <v>0</v>
      </c>
      <c r="P116" s="170">
        <v>0</v>
      </c>
      <c r="Q116" s="170">
        <v>0</v>
      </c>
      <c r="R116" s="171"/>
      <c r="S116" s="171" t="s">
        <v>125</v>
      </c>
      <c r="T116" s="172" t="s">
        <v>125</v>
      </c>
      <c r="U116" s="153">
        <v>1.1399999999999999</v>
      </c>
      <c r="V116" s="153">
        <v>13.68</v>
      </c>
      <c r="W116" s="153"/>
      <c r="X116" s="153"/>
      <c r="Y116" s="153" t="s">
        <v>126</v>
      </c>
      <c r="Z116" s="150"/>
      <c r="AA116" s="150"/>
      <c r="AB116" s="150"/>
      <c r="AC116" s="150"/>
      <c r="AD116" s="150"/>
      <c r="AE116" s="150"/>
      <c r="AF116" s="150"/>
      <c r="AG116" s="150" t="s">
        <v>127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ht="22.5" x14ac:dyDescent="0.2">
      <c r="A117" s="167">
        <v>94</v>
      </c>
      <c r="B117" s="168" t="s">
        <v>332</v>
      </c>
      <c r="C117" s="174" t="s">
        <v>333</v>
      </c>
      <c r="D117" s="169" t="s">
        <v>132</v>
      </c>
      <c r="E117" s="170">
        <v>12</v>
      </c>
      <c r="F117" s="171"/>
      <c r="G117" s="171"/>
      <c r="H117" s="171">
        <v>0</v>
      </c>
      <c r="I117" s="171">
        <v>0</v>
      </c>
      <c r="J117" s="171">
        <v>0</v>
      </c>
      <c r="K117" s="171">
        <v>0</v>
      </c>
      <c r="L117" s="171">
        <v>21</v>
      </c>
      <c r="M117" s="171">
        <v>0</v>
      </c>
      <c r="N117" s="170">
        <v>1.3599999999999999E-2</v>
      </c>
      <c r="O117" s="170">
        <v>0.16319999999999998</v>
      </c>
      <c r="P117" s="170">
        <v>0</v>
      </c>
      <c r="Q117" s="170">
        <v>0</v>
      </c>
      <c r="R117" s="171"/>
      <c r="S117" s="171" t="s">
        <v>143</v>
      </c>
      <c r="T117" s="172" t="s">
        <v>144</v>
      </c>
      <c r="U117" s="153">
        <v>0</v>
      </c>
      <c r="V117" s="153">
        <v>0</v>
      </c>
      <c r="W117" s="153"/>
      <c r="X117" s="153"/>
      <c r="Y117" s="153" t="s">
        <v>126</v>
      </c>
      <c r="Z117" s="150"/>
      <c r="AA117" s="150"/>
      <c r="AB117" s="150"/>
      <c r="AC117" s="150"/>
      <c r="AD117" s="150"/>
      <c r="AE117" s="150"/>
      <c r="AF117" s="150"/>
      <c r="AG117" s="150" t="s">
        <v>127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ht="22.5" x14ac:dyDescent="0.2">
      <c r="A118" s="167">
        <v>95</v>
      </c>
      <c r="B118" s="168" t="s">
        <v>334</v>
      </c>
      <c r="C118" s="174" t="s">
        <v>335</v>
      </c>
      <c r="D118" s="169" t="s">
        <v>142</v>
      </c>
      <c r="E118" s="170">
        <v>0.16320000000000001</v>
      </c>
      <c r="F118" s="171"/>
      <c r="G118" s="171"/>
      <c r="H118" s="171">
        <v>0</v>
      </c>
      <c r="I118" s="171">
        <v>0</v>
      </c>
      <c r="J118" s="171">
        <v>0</v>
      </c>
      <c r="K118" s="171">
        <v>0</v>
      </c>
      <c r="L118" s="171">
        <v>21</v>
      </c>
      <c r="M118" s="171">
        <v>0</v>
      </c>
      <c r="N118" s="170">
        <v>0</v>
      </c>
      <c r="O118" s="170">
        <v>0</v>
      </c>
      <c r="P118" s="170">
        <v>0</v>
      </c>
      <c r="Q118" s="170">
        <v>0</v>
      </c>
      <c r="R118" s="171"/>
      <c r="S118" s="171" t="s">
        <v>143</v>
      </c>
      <c r="T118" s="172" t="s">
        <v>144</v>
      </c>
      <c r="U118" s="153">
        <v>1.3049999999999999</v>
      </c>
      <c r="V118" s="153">
        <v>0.212976</v>
      </c>
      <c r="W118" s="153"/>
      <c r="X118" s="153"/>
      <c r="Y118" s="153" t="s">
        <v>126</v>
      </c>
      <c r="Z118" s="150"/>
      <c r="AA118" s="150"/>
      <c r="AB118" s="150"/>
      <c r="AC118" s="150"/>
      <c r="AD118" s="150"/>
      <c r="AE118" s="150"/>
      <c r="AF118" s="150"/>
      <c r="AG118" s="150" t="s">
        <v>127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x14ac:dyDescent="0.2">
      <c r="A119" s="155" t="s">
        <v>120</v>
      </c>
      <c r="B119" s="156" t="s">
        <v>87</v>
      </c>
      <c r="C119" s="173" t="s">
        <v>88</v>
      </c>
      <c r="D119" s="157"/>
      <c r="E119" s="158"/>
      <c r="F119" s="159"/>
      <c r="G119" s="159">
        <v>0</v>
      </c>
      <c r="H119" s="159"/>
      <c r="I119" s="159">
        <v>511.25</v>
      </c>
      <c r="J119" s="159"/>
      <c r="K119" s="159">
        <v>1610.32</v>
      </c>
      <c r="L119" s="159"/>
      <c r="M119" s="159"/>
      <c r="N119" s="158"/>
      <c r="O119" s="158"/>
      <c r="P119" s="158"/>
      <c r="Q119" s="158"/>
      <c r="R119" s="159"/>
      <c r="S119" s="159"/>
      <c r="T119" s="160"/>
      <c r="U119" s="154"/>
      <c r="V119" s="154"/>
      <c r="W119" s="154"/>
      <c r="X119" s="154"/>
      <c r="Y119" s="154"/>
      <c r="AG119" t="s">
        <v>121</v>
      </c>
    </row>
    <row r="120" spans="1:60" ht="33.75" x14ac:dyDescent="0.2">
      <c r="A120" s="167">
        <v>96</v>
      </c>
      <c r="B120" s="168" t="s">
        <v>336</v>
      </c>
      <c r="C120" s="174" t="s">
        <v>337</v>
      </c>
      <c r="D120" s="169" t="s">
        <v>132</v>
      </c>
      <c r="E120" s="170">
        <v>22.007999999999999</v>
      </c>
      <c r="F120" s="171"/>
      <c r="G120" s="171"/>
      <c r="H120" s="171">
        <v>23.23</v>
      </c>
      <c r="I120" s="171">
        <v>511.24583999999999</v>
      </c>
      <c r="J120" s="171">
        <v>73.17</v>
      </c>
      <c r="K120" s="171">
        <v>1610.32536</v>
      </c>
      <c r="L120" s="171">
        <v>21</v>
      </c>
      <c r="M120" s="171">
        <v>2567.0997000000002</v>
      </c>
      <c r="N120" s="170">
        <v>3.2000000000000003E-4</v>
      </c>
      <c r="O120" s="170">
        <v>7.0425600000000007E-3</v>
      </c>
      <c r="P120" s="170">
        <v>0</v>
      </c>
      <c r="Q120" s="170">
        <v>0</v>
      </c>
      <c r="R120" s="171"/>
      <c r="S120" s="171" t="s">
        <v>125</v>
      </c>
      <c r="T120" s="172" t="s">
        <v>125</v>
      </c>
      <c r="U120" s="153">
        <v>0.13439999999999999</v>
      </c>
      <c r="V120" s="153">
        <v>2.9578751999999997</v>
      </c>
      <c r="W120" s="153"/>
      <c r="X120" s="153"/>
      <c r="Y120" s="153" t="s">
        <v>126</v>
      </c>
      <c r="Z120" s="150"/>
      <c r="AA120" s="150"/>
      <c r="AB120" s="150"/>
      <c r="AC120" s="150"/>
      <c r="AD120" s="150"/>
      <c r="AE120" s="150"/>
      <c r="AF120" s="150"/>
      <c r="AG120" s="150" t="s">
        <v>127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x14ac:dyDescent="0.2">
      <c r="A121" s="155" t="s">
        <v>120</v>
      </c>
      <c r="B121" s="156" t="s">
        <v>89</v>
      </c>
      <c r="C121" s="173" t="s">
        <v>90</v>
      </c>
      <c r="D121" s="157"/>
      <c r="E121" s="158"/>
      <c r="F121" s="159"/>
      <c r="G121" s="159">
        <f>SUM(G122)</f>
        <v>0</v>
      </c>
      <c r="H121" s="159"/>
      <c r="I121" s="159">
        <v>0</v>
      </c>
      <c r="J121" s="159"/>
      <c r="K121" s="159">
        <v>0</v>
      </c>
      <c r="L121" s="159"/>
      <c r="M121" s="159"/>
      <c r="N121" s="158"/>
      <c r="O121" s="158"/>
      <c r="P121" s="158"/>
      <c r="Q121" s="158"/>
      <c r="R121" s="159"/>
      <c r="S121" s="159"/>
      <c r="T121" s="160"/>
      <c r="U121" s="154"/>
      <c r="V121" s="154"/>
      <c r="W121" s="154"/>
      <c r="X121" s="154"/>
      <c r="Y121" s="154"/>
      <c r="AG121" t="s">
        <v>121</v>
      </c>
    </row>
    <row r="122" spans="1:60" x14ac:dyDescent="0.2">
      <c r="A122" s="167">
        <v>97</v>
      </c>
      <c r="B122" s="168" t="s">
        <v>338</v>
      </c>
      <c r="C122" s="174" t="s">
        <v>339</v>
      </c>
      <c r="D122" s="169" t="s">
        <v>142</v>
      </c>
      <c r="E122" s="170">
        <v>0.2</v>
      </c>
      <c r="F122" s="171"/>
      <c r="G122" s="171">
        <f>E122*F122</f>
        <v>0</v>
      </c>
      <c r="H122" s="171">
        <v>0</v>
      </c>
      <c r="I122" s="171">
        <v>0</v>
      </c>
      <c r="J122" s="171">
        <v>0</v>
      </c>
      <c r="K122" s="171">
        <v>0</v>
      </c>
      <c r="L122" s="171">
        <v>21</v>
      </c>
      <c r="M122" s="171">
        <v>0</v>
      </c>
      <c r="N122" s="170">
        <v>0</v>
      </c>
      <c r="O122" s="170">
        <v>0</v>
      </c>
      <c r="P122" s="170">
        <v>0</v>
      </c>
      <c r="Q122" s="170">
        <v>0</v>
      </c>
      <c r="R122" s="171"/>
      <c r="S122" s="171" t="s">
        <v>143</v>
      </c>
      <c r="T122" s="172" t="s">
        <v>144</v>
      </c>
      <c r="U122" s="153">
        <v>0.49</v>
      </c>
      <c r="V122" s="153">
        <v>9.8000000000000004E-2</v>
      </c>
      <c r="W122" s="153"/>
      <c r="X122" s="153"/>
      <c r="Y122" s="153" t="s">
        <v>126</v>
      </c>
      <c r="Z122" s="150"/>
      <c r="AA122" s="150"/>
      <c r="AB122" s="150"/>
      <c r="AC122" s="150"/>
      <c r="AD122" s="150"/>
      <c r="AE122" s="150"/>
      <c r="AF122" s="150"/>
      <c r="AG122" s="150" t="s">
        <v>127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x14ac:dyDescent="0.2">
      <c r="A123" s="155" t="s">
        <v>120</v>
      </c>
      <c r="B123" s="156" t="s">
        <v>93</v>
      </c>
      <c r="C123" s="173" t="s">
        <v>30</v>
      </c>
      <c r="D123" s="157"/>
      <c r="E123" s="158"/>
      <c r="F123" s="159"/>
      <c r="G123" s="159">
        <f>SUM(G124)</f>
        <v>0</v>
      </c>
      <c r="H123" s="159"/>
      <c r="I123" s="159">
        <v>0</v>
      </c>
      <c r="J123" s="159"/>
      <c r="K123" s="159">
        <v>0</v>
      </c>
      <c r="L123" s="159"/>
      <c r="M123" s="159"/>
      <c r="N123" s="158"/>
      <c r="O123" s="158"/>
      <c r="P123" s="158"/>
      <c r="Q123" s="158"/>
      <c r="R123" s="159"/>
      <c r="S123" s="159"/>
      <c r="T123" s="160"/>
      <c r="U123" s="154"/>
      <c r="V123" s="154"/>
      <c r="W123" s="154"/>
      <c r="X123" s="154"/>
      <c r="Y123" s="154"/>
      <c r="AG123" t="s">
        <v>121</v>
      </c>
    </row>
    <row r="124" spans="1:60" x14ac:dyDescent="0.2">
      <c r="A124" s="167">
        <v>98</v>
      </c>
      <c r="B124" s="168" t="s">
        <v>340</v>
      </c>
      <c r="C124" s="174" t="s">
        <v>341</v>
      </c>
      <c r="D124" s="169" t="s">
        <v>342</v>
      </c>
      <c r="E124" s="170">
        <v>0</v>
      </c>
      <c r="F124" s="171"/>
      <c r="G124" s="171">
        <f>E124*F124</f>
        <v>0</v>
      </c>
      <c r="H124" s="171">
        <v>1</v>
      </c>
      <c r="I124" s="171">
        <v>0</v>
      </c>
      <c r="J124" s="171">
        <v>0</v>
      </c>
      <c r="K124" s="171">
        <v>0</v>
      </c>
      <c r="L124" s="171">
        <v>21</v>
      </c>
      <c r="M124" s="171">
        <v>0</v>
      </c>
      <c r="N124" s="170">
        <v>0</v>
      </c>
      <c r="O124" s="170">
        <v>0</v>
      </c>
      <c r="P124" s="170">
        <v>0</v>
      </c>
      <c r="Q124" s="170">
        <v>0</v>
      </c>
      <c r="R124" s="171" t="s">
        <v>161</v>
      </c>
      <c r="S124" s="171" t="s">
        <v>125</v>
      </c>
      <c r="T124" s="172" t="s">
        <v>125</v>
      </c>
      <c r="U124" s="153">
        <v>0</v>
      </c>
      <c r="V124" s="153">
        <v>0</v>
      </c>
      <c r="W124" s="153"/>
      <c r="X124" s="153"/>
      <c r="Y124" s="153" t="s">
        <v>126</v>
      </c>
      <c r="Z124" s="150"/>
      <c r="AA124" s="150"/>
      <c r="AB124" s="150"/>
      <c r="AC124" s="150"/>
      <c r="AD124" s="150"/>
      <c r="AE124" s="150"/>
      <c r="AF124" s="150"/>
      <c r="AG124" s="150" t="s">
        <v>162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x14ac:dyDescent="0.2">
      <c r="A125" s="155" t="s">
        <v>120</v>
      </c>
      <c r="B125" s="156" t="s">
        <v>92</v>
      </c>
      <c r="C125" s="173" t="s">
        <v>29</v>
      </c>
      <c r="D125" s="157"/>
      <c r="E125" s="158"/>
      <c r="F125" s="159"/>
      <c r="G125" s="159">
        <f>SUM(G126:G128)</f>
        <v>0</v>
      </c>
      <c r="H125" s="159"/>
      <c r="I125" s="159">
        <v>0</v>
      </c>
      <c r="J125" s="159"/>
      <c r="K125" s="159">
        <v>0</v>
      </c>
      <c r="L125" s="159"/>
      <c r="M125" s="159"/>
      <c r="N125" s="158"/>
      <c r="O125" s="158"/>
      <c r="P125" s="158"/>
      <c r="Q125" s="158"/>
      <c r="R125" s="159"/>
      <c r="S125" s="159"/>
      <c r="T125" s="160"/>
      <c r="U125" s="154"/>
      <c r="V125" s="154"/>
      <c r="W125" s="154"/>
      <c r="X125" s="154"/>
      <c r="Y125" s="154"/>
      <c r="AG125" t="s">
        <v>121</v>
      </c>
    </row>
    <row r="126" spans="1:60" x14ac:dyDescent="0.2">
      <c r="A126" s="167">
        <v>99</v>
      </c>
      <c r="B126" s="168" t="s">
        <v>343</v>
      </c>
      <c r="C126" s="174" t="s">
        <v>344</v>
      </c>
      <c r="D126" s="169" t="s">
        <v>345</v>
      </c>
      <c r="E126" s="170">
        <v>1</v>
      </c>
      <c r="F126" s="171"/>
      <c r="G126" s="171">
        <f>E126*F126</f>
        <v>0</v>
      </c>
      <c r="H126" s="171">
        <v>0</v>
      </c>
      <c r="I126" s="171">
        <v>0</v>
      </c>
      <c r="J126" s="171">
        <v>0</v>
      </c>
      <c r="K126" s="171">
        <v>0</v>
      </c>
      <c r="L126" s="171">
        <v>21</v>
      </c>
      <c r="M126" s="171">
        <v>0</v>
      </c>
      <c r="N126" s="170">
        <v>0</v>
      </c>
      <c r="O126" s="170">
        <v>0</v>
      </c>
      <c r="P126" s="170">
        <v>0</v>
      </c>
      <c r="Q126" s="170">
        <v>0</v>
      </c>
      <c r="R126" s="171"/>
      <c r="S126" s="171" t="s">
        <v>143</v>
      </c>
      <c r="T126" s="172" t="s">
        <v>144</v>
      </c>
      <c r="U126" s="153">
        <v>0</v>
      </c>
      <c r="V126" s="153">
        <v>0</v>
      </c>
      <c r="W126" s="153"/>
      <c r="X126" s="153"/>
      <c r="Y126" s="153" t="s">
        <v>126</v>
      </c>
      <c r="Z126" s="150"/>
      <c r="AA126" s="150"/>
      <c r="AB126" s="150"/>
      <c r="AC126" s="150"/>
      <c r="AD126" s="150"/>
      <c r="AE126" s="150"/>
      <c r="AF126" s="150"/>
      <c r="AG126" s="150" t="s">
        <v>127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x14ac:dyDescent="0.2">
      <c r="A127" s="167">
        <v>100</v>
      </c>
      <c r="B127" s="168" t="s">
        <v>346</v>
      </c>
      <c r="C127" s="174" t="s">
        <v>347</v>
      </c>
      <c r="D127" s="169" t="s">
        <v>345</v>
      </c>
      <c r="E127" s="170">
        <v>1</v>
      </c>
      <c r="F127" s="171"/>
      <c r="G127" s="171">
        <f>E127*F127</f>
        <v>0</v>
      </c>
      <c r="H127" s="171">
        <v>0</v>
      </c>
      <c r="I127" s="171">
        <v>0</v>
      </c>
      <c r="J127" s="171">
        <v>0</v>
      </c>
      <c r="K127" s="171">
        <v>0</v>
      </c>
      <c r="L127" s="171">
        <v>21</v>
      </c>
      <c r="M127" s="171">
        <v>0</v>
      </c>
      <c r="N127" s="170">
        <v>0</v>
      </c>
      <c r="O127" s="170">
        <v>0</v>
      </c>
      <c r="P127" s="170">
        <v>0</v>
      </c>
      <c r="Q127" s="170">
        <v>0</v>
      </c>
      <c r="R127" s="171"/>
      <c r="S127" s="171" t="s">
        <v>143</v>
      </c>
      <c r="T127" s="172" t="s">
        <v>144</v>
      </c>
      <c r="U127" s="153">
        <v>0</v>
      </c>
      <c r="V127" s="153">
        <v>0</v>
      </c>
      <c r="W127" s="153"/>
      <c r="X127" s="153"/>
      <c r="Y127" s="153" t="s">
        <v>126</v>
      </c>
      <c r="Z127" s="150"/>
      <c r="AA127" s="150"/>
      <c r="AB127" s="150"/>
      <c r="AC127" s="150"/>
      <c r="AD127" s="150"/>
      <c r="AE127" s="150"/>
      <c r="AF127" s="150"/>
      <c r="AG127" s="150" t="s">
        <v>127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x14ac:dyDescent="0.2">
      <c r="A128" s="161">
        <v>101</v>
      </c>
      <c r="B128" s="162" t="s">
        <v>348</v>
      </c>
      <c r="C128" s="175" t="s">
        <v>349</v>
      </c>
      <c r="D128" s="163" t="s">
        <v>345</v>
      </c>
      <c r="E128" s="164">
        <v>1</v>
      </c>
      <c r="F128" s="165"/>
      <c r="G128" s="171">
        <f>E128*F128</f>
        <v>0</v>
      </c>
      <c r="H128" s="165">
        <v>0</v>
      </c>
      <c r="I128" s="165">
        <v>0</v>
      </c>
      <c r="J128" s="165">
        <v>0</v>
      </c>
      <c r="K128" s="165">
        <v>0</v>
      </c>
      <c r="L128" s="165">
        <v>21</v>
      </c>
      <c r="M128" s="165">
        <v>0</v>
      </c>
      <c r="N128" s="164">
        <v>0</v>
      </c>
      <c r="O128" s="164">
        <v>0</v>
      </c>
      <c r="P128" s="164">
        <v>0</v>
      </c>
      <c r="Q128" s="164">
        <v>0</v>
      </c>
      <c r="R128" s="165"/>
      <c r="S128" s="165" t="s">
        <v>143</v>
      </c>
      <c r="T128" s="166" t="s">
        <v>144</v>
      </c>
      <c r="U128" s="153">
        <v>0</v>
      </c>
      <c r="V128" s="153">
        <v>0</v>
      </c>
      <c r="W128" s="153"/>
      <c r="X128" s="153"/>
      <c r="Y128" s="153" t="s">
        <v>126</v>
      </c>
      <c r="Z128" s="150"/>
      <c r="AA128" s="150"/>
      <c r="AB128" s="150"/>
      <c r="AC128" s="150"/>
      <c r="AD128" s="150"/>
      <c r="AE128" s="150"/>
      <c r="AF128" s="150"/>
      <c r="AG128" s="150" t="s">
        <v>127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33" x14ac:dyDescent="0.2">
      <c r="A129" s="3"/>
      <c r="B129" s="4"/>
      <c r="C129" s="176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AE129">
        <v>15</v>
      </c>
      <c r="AF129">
        <v>21</v>
      </c>
      <c r="AG129" t="s">
        <v>106</v>
      </c>
    </row>
    <row r="130" spans="1:33" x14ac:dyDescent="0.2">
      <c r="C130" s="177"/>
      <c r="D130" s="10"/>
      <c r="AG130" t="s">
        <v>350</v>
      </c>
    </row>
    <row r="131" spans="1:33" x14ac:dyDescent="0.2">
      <c r="D131" s="10"/>
    </row>
    <row r="132" spans="1:33" x14ac:dyDescent="0.2">
      <c r="D132" s="10"/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Martin</cp:lastModifiedBy>
  <cp:lastPrinted>2019-03-19T12:27:02Z</cp:lastPrinted>
  <dcterms:created xsi:type="dcterms:W3CDTF">2009-04-08T07:15:50Z</dcterms:created>
  <dcterms:modified xsi:type="dcterms:W3CDTF">2023-02-21T11:33:11Z</dcterms:modified>
</cp:coreProperties>
</file>